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496" windowHeight="6648" tabRatio="866" activeTab="1"/>
  </bookViews>
  <sheets>
    <sheet name="Лист 1 " sheetId="23" r:id="rId1"/>
    <sheet name="Лист2 " sheetId="24" r:id="rId2"/>
    <sheet name="211 ст.-2022г. " sheetId="32" r:id="rId3"/>
    <sheet name="211 ст.-2023г. " sheetId="31" r:id="rId4"/>
    <sheet name="211 ст.-2024г." sheetId="19" r:id="rId5"/>
    <sheet name="213 ст.-2022г." sheetId="15" r:id="rId6"/>
    <sheet name="213 ст.-2023г. " sheetId="21" r:id="rId7"/>
    <sheet name="213 ст.-2024г. " sheetId="22" r:id="rId8"/>
    <sheet name="Лист7 (2022)" sheetId="25" r:id="rId9"/>
    <sheet name="Лист7 (2023)" sheetId="26" r:id="rId10"/>
    <sheet name="Лист7(2024)" sheetId="16" r:id="rId11"/>
    <sheet name="Лист8 (2022)" sheetId="27" r:id="rId12"/>
    <sheet name="Лист8 (2023)" sheetId="28" r:id="rId13"/>
    <sheet name="Лист8(2024)" sheetId="17" r:id="rId14"/>
    <sheet name="Лист9(2023)" sheetId="18" r:id="rId15"/>
    <sheet name="Лист9 (2024)" sheetId="29" r:id="rId16"/>
    <sheet name="Лист9 (2025)" sheetId="30" r:id="rId17"/>
  </sheets>
  <externalReferences>
    <externalReference r:id="rId18"/>
  </externalReferences>
  <definedNames>
    <definedName name="_xlnm.Print_Titles" localSheetId="0">'Лист 1 '!$32:$34</definedName>
    <definedName name="_xlnm.Print_Titles" localSheetId="1">'Лист2 '!$4:$6</definedName>
    <definedName name="_xlnm.Print_Area" localSheetId="2">'211 ст.-2022г. '!$A$1:$DS$28</definedName>
    <definedName name="_xlnm.Print_Area" localSheetId="3">'211 ст.-2023г. '!$A$1:$DS$28</definedName>
    <definedName name="_xlnm.Print_Area" localSheetId="4">'211 ст.-2024г.'!$A$1:$DS$28</definedName>
    <definedName name="_xlnm.Print_Area" localSheetId="5">'213 ст.-2022г.'!$A$1:$CF$59</definedName>
    <definedName name="_xlnm.Print_Area" localSheetId="6">'213 ст.-2023г. '!$A$1:$CF$59</definedName>
    <definedName name="_xlnm.Print_Area" localSheetId="7">'213 ст.-2024г. '!$A$1:$CF$59</definedName>
    <definedName name="_xlnm.Print_Area" localSheetId="0">'Лист 1 '!$A$1:$K$138</definedName>
    <definedName name="_xlnm.Print_Area" localSheetId="1">'Лист2 '!$A$1:$O$58</definedName>
    <definedName name="_xlnm.Print_Area" localSheetId="8">'Лист7 (2022)'!$A$1:$CH$59</definedName>
    <definedName name="_xlnm.Print_Area" localSheetId="9">'Лист7 (2023)'!$A$1:$CH$59</definedName>
    <definedName name="_xlnm.Print_Area" localSheetId="10">'Лист7(2024)'!$A$1:$CH$59</definedName>
    <definedName name="_xlnm.Print_Area" localSheetId="11">'Лист8 (2022)'!$A$1:$CB$81</definedName>
    <definedName name="_xlnm.Print_Area" localSheetId="12">'Лист8 (2023)'!$A$1:$CB$80</definedName>
    <definedName name="_xlnm.Print_Area" localSheetId="13">'Лист8(2024)'!$A$1:$CB$80</definedName>
    <definedName name="_xlnm.Print_Area" localSheetId="15">'Лист9 (2024)'!$A$1:$CD$143</definedName>
    <definedName name="_xlnm.Print_Area" localSheetId="16">'Лист9 (2025)'!$A$1:$CD$142</definedName>
    <definedName name="_xlnm.Print_Area" localSheetId="14">'Лист9(2023)'!$A$1:$CD$130</definedName>
  </definedNames>
  <calcPr calcId="162913"/>
</workbook>
</file>

<file path=xl/calcChain.xml><?xml version="1.0" encoding="utf-8"?>
<calcChain xmlns="http://schemas.openxmlformats.org/spreadsheetml/2006/main">
  <c r="M30" i="24" l="1"/>
  <c r="N30" i="24"/>
  <c r="L30" i="24"/>
  <c r="CT89" i="30"/>
  <c r="BN87" i="30"/>
  <c r="BN86" i="30"/>
  <c r="BN85" i="30"/>
  <c r="BN84" i="30"/>
  <c r="BN83" i="30"/>
  <c r="BN82" i="30"/>
  <c r="BN81" i="30"/>
  <c r="BN80" i="30"/>
  <c r="BN79" i="30"/>
  <c r="CT37" i="30"/>
  <c r="BN37" i="30"/>
  <c r="BN36" i="30"/>
  <c r="CT10" i="30"/>
  <c r="BN9" i="30"/>
  <c r="BN10" i="30" s="1"/>
  <c r="CT91" i="29"/>
  <c r="BN89" i="29"/>
  <c r="BN88" i="29"/>
  <c r="BN87" i="29"/>
  <c r="BN86" i="29"/>
  <c r="BN85" i="29"/>
  <c r="BN84" i="29"/>
  <c r="BN83" i="29"/>
  <c r="BN82" i="29"/>
  <c r="BN81" i="29"/>
  <c r="CT39" i="29"/>
  <c r="BN39" i="29"/>
  <c r="BN38" i="29"/>
  <c r="CT10" i="29"/>
  <c r="BN9" i="29"/>
  <c r="BN10" i="29" s="1"/>
  <c r="BN89" i="18"/>
  <c r="CT92" i="18"/>
  <c r="BN90" i="18"/>
  <c r="BN88" i="18"/>
  <c r="BN87" i="18"/>
  <c r="BN86" i="18"/>
  <c r="BN85" i="18"/>
  <c r="BN84" i="18"/>
  <c r="BN83" i="18"/>
  <c r="BN82" i="18"/>
  <c r="CT39" i="18"/>
  <c r="BN38" i="18"/>
  <c r="BN39" i="18" s="1"/>
  <c r="CT10" i="18"/>
  <c r="BN9" i="18"/>
  <c r="BN10" i="18" s="1"/>
  <c r="BP15" i="17"/>
  <c r="BP16" i="17" s="1"/>
  <c r="BP17" i="17" s="1"/>
  <c r="BP15" i="28"/>
  <c r="BP16" i="28" s="1"/>
  <c r="BP17" i="28" s="1"/>
  <c r="BP15" i="27"/>
  <c r="BP16" i="27" s="1"/>
  <c r="BP17" i="27" s="1"/>
  <c r="N10" i="24"/>
  <c r="M11" i="24"/>
  <c r="M10" i="24" s="1"/>
  <c r="N11" i="24"/>
  <c r="L11" i="24"/>
  <c r="L10" i="24" s="1"/>
  <c r="I47" i="23"/>
  <c r="J47" i="23"/>
  <c r="H47" i="23"/>
  <c r="BN91" i="18" l="1"/>
  <c r="BN90" i="29"/>
  <c r="BN91" i="29" s="1"/>
  <c r="BN88" i="30"/>
  <c r="BN89" i="30" s="1"/>
  <c r="BN92" i="18"/>
  <c r="BN58" i="30"/>
  <c r="BN140" i="30"/>
  <c r="BN139" i="30" s="1"/>
  <c r="BN138" i="30"/>
  <c r="BN137" i="30"/>
  <c r="BN136" i="30" s="1"/>
  <c r="BN135" i="30"/>
  <c r="BN134" i="30"/>
  <c r="BN132" i="30"/>
  <c r="BN131" i="30"/>
  <c r="BN130" i="30"/>
  <c r="BN129" i="30"/>
  <c r="BN128" i="30"/>
  <c r="BN127" i="30"/>
  <c r="BN125" i="30" s="1"/>
  <c r="BN126" i="30"/>
  <c r="BN124" i="30"/>
  <c r="BN123" i="30" s="1"/>
  <c r="BN122" i="30"/>
  <c r="BN121" i="30"/>
  <c r="BN119" i="30" s="1"/>
  <c r="BN120" i="30"/>
  <c r="BN118" i="30"/>
  <c r="BN117" i="30"/>
  <c r="BN116" i="30"/>
  <c r="BN115" i="30"/>
  <c r="BN114" i="30"/>
  <c r="BN113" i="30"/>
  <c r="BN112" i="30"/>
  <c r="BN111" i="30"/>
  <c r="BN110" i="30"/>
  <c r="BN109" i="30"/>
  <c r="BN108" i="30"/>
  <c r="BN107" i="30"/>
  <c r="BN106" i="30"/>
  <c r="BN105" i="30"/>
  <c r="BN104" i="30"/>
  <c r="BN103" i="30"/>
  <c r="BN102" i="30"/>
  <c r="BN101" i="30"/>
  <c r="BN100" i="30"/>
  <c r="BN99" i="30"/>
  <c r="BN98" i="30"/>
  <c r="BN68" i="30"/>
  <c r="BN69" i="30" s="1"/>
  <c r="BN59" i="30"/>
  <c r="BN27" i="30"/>
  <c r="BN28" i="30" s="1"/>
  <c r="BN142" i="29"/>
  <c r="BN141" i="29" s="1"/>
  <c r="BN140" i="29"/>
  <c r="BN139" i="29"/>
  <c r="BN138" i="29" s="1"/>
  <c r="BN137" i="29"/>
  <c r="BN136" i="29"/>
  <c r="BN134" i="29"/>
  <c r="BN133" i="29"/>
  <c r="BN132" i="29"/>
  <c r="BN131" i="29"/>
  <c r="BN130" i="29"/>
  <c r="BN129" i="29"/>
  <c r="BN128" i="29"/>
  <c r="BN126" i="29"/>
  <c r="BN125" i="29" s="1"/>
  <c r="BN124" i="29"/>
  <c r="BN123" i="29"/>
  <c r="BN122" i="29"/>
  <c r="BN120" i="29"/>
  <c r="BN119" i="29"/>
  <c r="BN118" i="29"/>
  <c r="BN117" i="29"/>
  <c r="BN116" i="29"/>
  <c r="BN115" i="29"/>
  <c r="BN114" i="29"/>
  <c r="BN113" i="29"/>
  <c r="BN112" i="29"/>
  <c r="BN111" i="29"/>
  <c r="BN110" i="29"/>
  <c r="BN109" i="29"/>
  <c r="BN108" i="29"/>
  <c r="BN107" i="29"/>
  <c r="BN106" i="29"/>
  <c r="BN105" i="29"/>
  <c r="BN104" i="29"/>
  <c r="BN103" i="29"/>
  <c r="BN102" i="29"/>
  <c r="BN101" i="29"/>
  <c r="BN100" i="29"/>
  <c r="BN70" i="29"/>
  <c r="BN71" i="29" s="1"/>
  <c r="BN60" i="29"/>
  <c r="BN61" i="29" s="1"/>
  <c r="BN29" i="29"/>
  <c r="BN30" i="29" s="1"/>
  <c r="BN61" i="18"/>
  <c r="BP27" i="17"/>
  <c r="BP26" i="17"/>
  <c r="CM25" i="17"/>
  <c r="BP25" i="17"/>
  <c r="BP27" i="28"/>
  <c r="BP26" i="28"/>
  <c r="CM25" i="28"/>
  <c r="BP25" i="28"/>
  <c r="BN127" i="29" l="1"/>
  <c r="BN133" i="30"/>
  <c r="BN97" i="30"/>
  <c r="BN141" i="30" s="1"/>
  <c r="BN142" i="30" s="1"/>
  <c r="BN121" i="29"/>
  <c r="BN99" i="29"/>
  <c r="BN143" i="29" s="1"/>
  <c r="BN144" i="29" s="1"/>
  <c r="BN135" i="29"/>
  <c r="BN143" i="18" l="1"/>
  <c r="BN142" i="18" s="1"/>
  <c r="BN141" i="18"/>
  <c r="BN140" i="18"/>
  <c r="BN138" i="18"/>
  <c r="BN137" i="18"/>
  <c r="BN135" i="18"/>
  <c r="BN134" i="18"/>
  <c r="BN133" i="18"/>
  <c r="BN132" i="18"/>
  <c r="BN131" i="18"/>
  <c r="BN130" i="18"/>
  <c r="BN129" i="18"/>
  <c r="BN127" i="18"/>
  <c r="BN126" i="18" s="1"/>
  <c r="BN125" i="18"/>
  <c r="BN124" i="18"/>
  <c r="BN123" i="18"/>
  <c r="BN121" i="18"/>
  <c r="BN120" i="18"/>
  <c r="BN119" i="18"/>
  <c r="BN118" i="18"/>
  <c r="BN117" i="18"/>
  <c r="BN116" i="18"/>
  <c r="BN115" i="18"/>
  <c r="BN114" i="18"/>
  <c r="BN113" i="18"/>
  <c r="BN112" i="18"/>
  <c r="BN111" i="18"/>
  <c r="BN110" i="18"/>
  <c r="BN109" i="18"/>
  <c r="BN108" i="18"/>
  <c r="BN107" i="18"/>
  <c r="BN106" i="18"/>
  <c r="BN105" i="18"/>
  <c r="BN104" i="18"/>
  <c r="BN103" i="18"/>
  <c r="BN102" i="18"/>
  <c r="BN101" i="18"/>
  <c r="BN71" i="18"/>
  <c r="BN72" i="18" s="1"/>
  <c r="BN62" i="18"/>
  <c r="BN29" i="18"/>
  <c r="BN30" i="18" s="1"/>
  <c r="BO78" i="17"/>
  <c r="BO80" i="17" s="1"/>
  <c r="BO81" i="17" s="1"/>
  <c r="BP69" i="17"/>
  <c r="BP68" i="17"/>
  <c r="BP67" i="17"/>
  <c r="BP55" i="17"/>
  <c r="BP54" i="17"/>
  <c r="BP53" i="17"/>
  <c r="BP52" i="17"/>
  <c r="BP51" i="17"/>
  <c r="BP50" i="17"/>
  <c r="BN122" i="18" l="1"/>
  <c r="BN136" i="18"/>
  <c r="BN139" i="18"/>
  <c r="BN100" i="18"/>
  <c r="BN128" i="18"/>
  <c r="BP70" i="17"/>
  <c r="BP71" i="17" s="1"/>
  <c r="BP56" i="17"/>
  <c r="BP57" i="17" s="1"/>
  <c r="BN144" i="18" l="1"/>
  <c r="BN145" i="18" s="1"/>
  <c r="BO78" i="28" l="1"/>
  <c r="BO80" i="28" s="1"/>
  <c r="BO81" i="28" s="1"/>
  <c r="BP69" i="28"/>
  <c r="BP68" i="28"/>
  <c r="BP67" i="28"/>
  <c r="BP55" i="28"/>
  <c r="BP54" i="28"/>
  <c r="BP53" i="28"/>
  <c r="BP52" i="28"/>
  <c r="BP51" i="28"/>
  <c r="BP50" i="28"/>
  <c r="BP68" i="27"/>
  <c r="BP69" i="27"/>
  <c r="BP70" i="28" l="1"/>
  <c r="BP71" i="28" s="1"/>
  <c r="BP56" i="28"/>
  <c r="BP57" i="28" s="1"/>
  <c r="BP55" i="27" l="1"/>
  <c r="BP54" i="27"/>
  <c r="BP53" i="27"/>
  <c r="BP52" i="27"/>
  <c r="BP51" i="27"/>
  <c r="BP50" i="27"/>
  <c r="BJ28" i="16"/>
  <c r="BJ25" i="16"/>
  <c r="BJ28" i="26"/>
  <c r="BJ25" i="26"/>
  <c r="BJ25" i="25"/>
  <c r="BE34" i="21"/>
  <c r="BQ34" i="21" s="1"/>
  <c r="BE34" i="15"/>
  <c r="BQ34" i="15" s="1"/>
  <c r="M19" i="24"/>
  <c r="N19" i="24"/>
  <c r="L19" i="24"/>
  <c r="J108" i="23"/>
  <c r="I72" i="23"/>
  <c r="J72" i="23"/>
  <c r="H72" i="23"/>
  <c r="I59" i="23"/>
  <c r="J59" i="23"/>
  <c r="H59" i="23"/>
  <c r="J46" i="23"/>
  <c r="I46" i="23"/>
  <c r="H46" i="23"/>
  <c r="I40" i="23"/>
  <c r="J40" i="23"/>
  <c r="H40" i="23"/>
  <c r="DF23" i="32"/>
  <c r="DF24" i="32"/>
  <c r="BP56" i="27" l="1"/>
  <c r="BP57" i="27" s="1"/>
  <c r="DY27" i="32"/>
  <c r="N29" i="24" l="1"/>
  <c r="M29" i="24"/>
  <c r="L29" i="24"/>
  <c r="N16" i="24"/>
  <c r="M16" i="24"/>
  <c r="L16" i="24"/>
  <c r="J104" i="23"/>
  <c r="I108" i="23"/>
  <c r="I104" i="23" s="1"/>
  <c r="H108" i="23"/>
  <c r="H104" i="23" s="1"/>
  <c r="J89" i="23"/>
  <c r="I89" i="23"/>
  <c r="H89" i="23"/>
  <c r="I81" i="23"/>
  <c r="H81" i="23"/>
  <c r="J81" i="23"/>
  <c r="J67" i="23"/>
  <c r="J66" i="23" s="1"/>
  <c r="I67" i="23"/>
  <c r="I66" i="23" s="1"/>
  <c r="H67" i="23"/>
  <c r="H66" i="23" s="1"/>
  <c r="J37" i="23"/>
  <c r="I37" i="23"/>
  <c r="H37" i="23"/>
  <c r="M15" i="24" l="1"/>
  <c r="M7" i="24" s="1"/>
  <c r="Q7" i="24" s="1"/>
  <c r="N15" i="24"/>
  <c r="N7" i="24" s="1"/>
  <c r="R7" i="24" s="1"/>
  <c r="L104" i="23"/>
  <c r="L34" i="24"/>
  <c r="N34" i="24"/>
  <c r="M34" i="24"/>
  <c r="L15" i="24"/>
  <c r="L7" i="24" s="1"/>
  <c r="P7" i="24" s="1"/>
  <c r="H65" i="23"/>
  <c r="L65" i="23" s="1"/>
  <c r="J65" i="23"/>
  <c r="N65" i="23" s="1"/>
  <c r="I65" i="23"/>
  <c r="M65" i="23" s="1"/>
  <c r="Q34" i="24" l="1"/>
  <c r="P34" i="24"/>
  <c r="R34" i="24"/>
  <c r="BW24" i="19"/>
  <c r="BW24" i="31"/>
  <c r="BE34" i="22"/>
  <c r="BQ34" i="22" s="1"/>
  <c r="BO78" i="27" l="1"/>
  <c r="BO80" i="27" s="1"/>
  <c r="BO81" i="27" s="1"/>
  <c r="BP28" i="28"/>
  <c r="BP29" i="28" s="1"/>
  <c r="BP28" i="17" l="1"/>
  <c r="BP29" i="17" s="1"/>
  <c r="BP67" i="27" l="1"/>
  <c r="BP27" i="27"/>
  <c r="BP26" i="27"/>
  <c r="BP25" i="27"/>
  <c r="BN11" i="16"/>
  <c r="BN12" i="16" s="1"/>
  <c r="BN11" i="26"/>
  <c r="BN12" i="26" s="1"/>
  <c r="BJ28" i="25"/>
  <c r="BJ29" i="16" l="1"/>
  <c r="BJ30" i="16" s="1"/>
  <c r="BJ29" i="26"/>
  <c r="BJ30" i="26" s="1"/>
  <c r="BP70" i="27"/>
  <c r="BP71" i="27" s="1"/>
  <c r="BP28" i="27"/>
  <c r="BP29" i="27" s="1"/>
  <c r="BE52" i="22" l="1"/>
  <c r="BE46" i="22"/>
  <c r="BE41" i="22"/>
  <c r="BE52" i="21"/>
  <c r="BE46" i="21"/>
  <c r="BE41" i="21"/>
  <c r="BE52" i="15"/>
  <c r="BE46" i="15"/>
  <c r="BE41" i="15"/>
  <c r="U27" i="32" l="1"/>
  <c r="U28" i="32" s="1"/>
  <c r="DF26" i="32"/>
  <c r="AG26" i="32"/>
  <c r="DF25" i="32"/>
  <c r="DY25" i="32" s="1"/>
  <c r="AG25" i="32"/>
  <c r="DY24" i="32"/>
  <c r="AG24" i="32"/>
  <c r="DY23" i="32"/>
  <c r="AG23" i="32"/>
  <c r="U27" i="31"/>
  <c r="U28" i="31" s="1"/>
  <c r="DF26" i="31"/>
  <c r="DY26" i="31" s="1"/>
  <c r="AG26" i="31"/>
  <c r="DF25" i="31"/>
  <c r="DY25" i="31" s="1"/>
  <c r="AG25" i="31"/>
  <c r="DF24" i="31"/>
  <c r="DY24" i="31" s="1"/>
  <c r="AG24" i="31"/>
  <c r="DF23" i="31"/>
  <c r="DY23" i="31" s="1"/>
  <c r="AG23" i="31"/>
  <c r="DF27" i="31" l="1"/>
  <c r="DY27" i="31" s="1"/>
  <c r="DY30" i="31" s="1"/>
  <c r="DF27" i="32"/>
  <c r="DY28" i="32" s="1"/>
  <c r="CM49" i="28"/>
  <c r="CM25" i="27"/>
  <c r="BJ29" i="25"/>
  <c r="BJ30" i="25" s="1"/>
  <c r="BN11" i="25"/>
  <c r="BN12" i="25" s="1"/>
  <c r="DY29" i="31" l="1"/>
  <c r="CM49" i="17"/>
  <c r="BQ36" i="22"/>
  <c r="DF23" i="19"/>
  <c r="DY23" i="19" s="1"/>
  <c r="BQ52" i="22"/>
  <c r="BQ46" i="22"/>
  <c r="BQ41" i="22"/>
  <c r="BP19" i="22"/>
  <c r="BP21" i="22" s="1"/>
  <c r="BQ52" i="21"/>
  <c r="BQ46" i="21"/>
  <c r="BQ41" i="21"/>
  <c r="BQ36" i="21"/>
  <c r="BP19" i="21"/>
  <c r="BP21" i="21" s="1"/>
  <c r="BQ39" i="22" l="1"/>
  <c r="BQ33" i="21"/>
  <c r="BQ39" i="21"/>
  <c r="BQ54" i="21" l="1"/>
  <c r="U27" i="19"/>
  <c r="DF26" i="19"/>
  <c r="DY26" i="19" s="1"/>
  <c r="AG26" i="19"/>
  <c r="DF25" i="19"/>
  <c r="DY25" i="19" s="1"/>
  <c r="AG25" i="19"/>
  <c r="DF24" i="19"/>
  <c r="DY24" i="19" s="1"/>
  <c r="AG24" i="19"/>
  <c r="AG23" i="19"/>
  <c r="CG55" i="21" l="1"/>
  <c r="BQ55" i="21"/>
  <c r="DF27" i="19"/>
  <c r="DY29" i="19" s="1"/>
  <c r="BQ33" i="15" l="1"/>
  <c r="BQ33" i="22" l="1"/>
  <c r="BQ54" i="22" s="1"/>
  <c r="U28" i="19"/>
  <c r="BQ52" i="15"/>
  <c r="BQ46" i="15"/>
  <c r="BQ41" i="15"/>
  <c r="BQ36" i="15"/>
  <c r="BP19" i="15"/>
  <c r="BP21" i="15" s="1"/>
  <c r="CG55" i="22" l="1"/>
  <c r="BQ55" i="22"/>
  <c r="BQ39" i="15"/>
  <c r="BQ54" i="15" l="1"/>
  <c r="DY27" i="19"/>
  <c r="DY30" i="19" s="1"/>
  <c r="CG55" i="15" l="1"/>
  <c r="BQ55" i="15"/>
</calcChain>
</file>

<file path=xl/comments1.xml><?xml version="1.0" encoding="utf-8"?>
<comments xmlns="http://schemas.openxmlformats.org/spreadsheetml/2006/main">
  <authors>
    <author>Автор</author>
  </authors>
  <commentList>
    <comment ref="A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1.4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1.5</t>
        </r>
      </text>
    </comment>
    <comment ref="A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1.8</t>
        </r>
      </text>
    </comment>
    <comment ref="A5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1.10</t>
        </r>
      </text>
    </comment>
    <comment ref="A6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1.11</t>
        </r>
      </text>
    </comment>
    <comment ref="A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в расчетах</t>
        </r>
      </text>
    </comment>
    <comment ref="A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в расчетах</t>
        </r>
      </text>
    </comment>
  </commentList>
</comments>
</file>

<file path=xl/sharedStrings.xml><?xml version="1.0" encoding="utf-8"?>
<sst xmlns="http://schemas.openxmlformats.org/spreadsheetml/2006/main" count="2052" uniqueCount="535">
  <si>
    <t>Наименование показателя</t>
  </si>
  <si>
    <t>Код строки</t>
  </si>
  <si>
    <t>Код по бюджетной классификации Российской Федерации</t>
  </si>
  <si>
    <t>прочие выплаты персоналу, в том числе компенсационного характера</t>
  </si>
  <si>
    <t>социальное обеспечение детей-сирот и детей, оставшихся без попечения родителей</t>
  </si>
  <si>
    <t>выплата стипендий, осуществление  иных расходов на социальную поддержку обучающихся за счет средств стипендиального фонда</t>
  </si>
  <si>
    <t>взносы в международные организации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</si>
  <si>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</si>
  <si>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</si>
  <si>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х</t>
  </si>
  <si>
    <t>0001</t>
  </si>
  <si>
    <t>Прочие выплаты, всего</t>
  </si>
  <si>
    <t>0002</t>
  </si>
  <si>
    <t>из них:
уплата штрафов (в том числе административных), пеней</t>
  </si>
  <si>
    <t xml:space="preserve">в том числе:
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</si>
  <si>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</si>
  <si>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из них:
налог на имущество организаций и земельный налог</t>
  </si>
  <si>
    <t>за пределами 
 планового периода</t>
  </si>
  <si>
    <t>Коды</t>
  </si>
  <si>
    <t>Дата</t>
  </si>
  <si>
    <t>ИНН</t>
  </si>
  <si>
    <t>КПП</t>
  </si>
  <si>
    <t>Единица измерения: руб</t>
  </si>
  <si>
    <t>по ОКЕИ</t>
  </si>
  <si>
    <t>глава по БК</t>
  </si>
  <si>
    <t xml:space="preserve">Сумма </t>
  </si>
  <si>
    <t>Аналитический код</t>
  </si>
  <si>
    <t>(наименование органа - учредителя (учреждения)</t>
  </si>
  <si>
    <t>из них:
увеличение остатков денежных средств за счет возврата дебиторской задолженности прошлых лет</t>
  </si>
  <si>
    <t>социальные и иные выплаты населению, всего</t>
  </si>
  <si>
    <t>уплата налогов, сборов и иных платежей, всего</t>
  </si>
  <si>
    <t>доходы от операций с активами, всего</t>
  </si>
  <si>
    <t>Прочие поступления, всего</t>
  </si>
  <si>
    <t>в том числе:
на выплаты персоналу всего:</t>
  </si>
  <si>
    <t>иные выплаты, за исключением фонда оплаты труда учреждения, для выполнения отдельных полномочий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</si>
  <si>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</si>
  <si>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прочие выплаты (кроме выплат на закупку товаров, работ, услуг)</t>
  </si>
  <si>
    <t>в том числе:
социальные выплаты гражданам, кроме публичных нормативных социальных выплат</t>
  </si>
  <si>
    <t>в том числе:
оплата труда</t>
  </si>
  <si>
    <t>Утверждаю</t>
  </si>
  <si>
    <t xml:space="preserve"> Выплаты, уменьшающие доход, всего****</t>
  </si>
  <si>
    <t>в том числе:
налог на прибыль****</t>
  </si>
  <si>
    <t>налог на добавленную стоимость****</t>
  </si>
  <si>
    <t>прочие налоги, уменьшающие доход****</t>
  </si>
  <si>
    <t>в том числе:
субсидии на финансовое обеспечение выполнения государственного (муниципального) 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</si>
  <si>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 задания за счет средств бюджета Федерального фонда обязательного медицинского страхования</t>
  </si>
  <si>
    <t>строительство (реконструкция) объектов недвижимого имущества государственными (муниципальными) учреждениями</t>
  </si>
  <si>
    <t>(наименование должности)</t>
  </si>
  <si>
    <t>Раздел 2. Сведения по выплатам  на закупки товаров,работ,услуг</t>
  </si>
  <si>
    <t>№ 
п/п</t>
  </si>
  <si>
    <t>Коды 
строк</t>
  </si>
  <si>
    <t>Год начала закупки</t>
  </si>
  <si>
    <t>за пределами  планового периода</t>
  </si>
  <si>
    <t>4</t>
  </si>
  <si>
    <t>5</t>
  </si>
  <si>
    <t>6</t>
  </si>
  <si>
    <t>7</t>
  </si>
  <si>
    <t>8</t>
  </si>
  <si>
    <t>Выплаты на закупку товаров, работ, услуг, всего</t>
  </si>
  <si>
    <t>1.1</t>
  </si>
  <si>
    <t>26100</t>
  </si>
  <si>
    <t>1.2.</t>
  </si>
  <si>
    <t>26200</t>
  </si>
  <si>
    <t>1.3.</t>
  </si>
  <si>
    <t>26300</t>
  </si>
  <si>
    <t xml:space="preserve">в том числе:
в соответствии с Федеральным законом № 44-ФЗ </t>
  </si>
  <si>
    <t>в соответствии с Федеральным законом  № 223-ФЗ **</t>
  </si>
  <si>
    <t>за счет субсидии, предоставляемых в соответствии с абзацем вторым пункта 1 статьи 78.1 Бюджетного кодекса Российской Федерации</t>
  </si>
  <si>
    <t>за счет средств обязательного медицинского страхования</t>
  </si>
  <si>
    <t>за счет прочих источников финансового обеспечения</t>
  </si>
  <si>
    <t>в соответствии с Федеральным законом  № 223-ФЗ</t>
  </si>
  <si>
    <t>2.</t>
  </si>
  <si>
    <t>Итого по контрактам, планируемым к заключению в соответствующем финансовом году в соответствии с Федеральным законом  № 44-ФЗ  по соответствующему году закупки</t>
  </si>
  <si>
    <t>26400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</si>
  <si>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</si>
  <si>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   по соответствующему году закупки</t>
  </si>
  <si>
    <t>26500</t>
  </si>
  <si>
    <t>Руководитель учреждения</t>
  </si>
  <si>
    <t>Сумма, руб.</t>
  </si>
  <si>
    <t>в том числе:</t>
  </si>
  <si>
    <t>244</t>
  </si>
  <si>
    <t>Приложение № 2</t>
  </si>
  <si>
    <t>Расчеты (обоснования) к плану финансово-хозяйственной деятельности муниципального учреждения</t>
  </si>
  <si>
    <t xml:space="preserve">Код видов расходов </t>
  </si>
  <si>
    <t>111, 112, 119</t>
  </si>
  <si>
    <t>Источник финансового обеспечения</t>
  </si>
  <si>
    <t>субсидии на финансовое обеспечение выполнения мун. задания</t>
  </si>
  <si>
    <t>1.1. Расчеты (обоснования) расходов на оплату труда</t>
  </si>
  <si>
    <t>№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</si>
  <si>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</si>
  <si>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</si>
  <si>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</si>
  <si>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</si>
  <si>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Районный</t>
  </si>
  <si>
    <t>Фонд оплаты</t>
  </si>
  <si>
    <t>п/п</t>
  </si>
  <si>
    <t>группа</t>
  </si>
  <si>
    <t>численность,</t>
  </si>
  <si>
    <t>всего</t>
  </si>
  <si>
    <t>надбавка к</t>
  </si>
  <si>
    <t>коэффициент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</si>
  <si>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</si>
  <si>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</si>
  <si>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</si>
  <si>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</si>
  <si>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</si>
  <si>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</si>
  <si>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%</t>
  </si>
  <si>
    <t>(гр. 3×гр. 4×</t>
  </si>
  <si>
    <t>компенсационного</t>
  </si>
  <si>
    <t>стимулирующего</t>
  </si>
  <si>
    <t>окладу, %</t>
  </si>
  <si>
    <t>(1+гр. 8/100)×</t>
  </si>
  <si>
    <t>окладу</t>
  </si>
  <si>
    <t>характера</t>
  </si>
  <si>
    <t>гр. 9×12м.)</t>
  </si>
  <si>
    <t>Административно-управленческий персонал</t>
  </si>
  <si>
    <t>Педагогический</t>
  </si>
  <si>
    <t>Учебно-вспомогательный</t>
  </si>
  <si>
    <t>Обслуживающий персонал</t>
  </si>
  <si>
    <t>Итого:</t>
  </si>
  <si>
    <t>Учтено</t>
  </si>
  <si>
    <t>Наименование расходов</t>
  </si>
  <si>
    <t>Средний размер</t>
  </si>
  <si>
    <t>Количество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</si>
  <si>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</si>
  <si>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</si>
  <si>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</si>
  <si>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</si>
  <si>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</si>
  <si>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</si>
  <si>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</si>
  <si>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Численность</t>
  </si>
  <si>
    <t>Размер</t>
  </si>
  <si>
    <t>выплат в год</t>
  </si>
  <si>
    <t>выплаты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</si>
  <si>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</si>
  <si>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</si>
  <si>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</si>
  <si>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</si>
  <si>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</si>
  <si>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</si>
  <si>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О ежемесечных компен.выплатах лицам,наход.в отпуске по уходу за ребенокм до достиж.им возраста 3-х лет,и другим категориям гражд.Указ ПрезидентаРФ от 30.05.1994 №1110,Постановление Правительства РФ от 03.11.1994 № 1206.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</si>
  <si>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</si>
  <si>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</si>
  <si>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</si>
  <si>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</si>
  <si>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</si>
  <si>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</si>
  <si>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</si>
  <si>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</si>
  <si>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</si>
  <si>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t>1.1.</t>
  </si>
  <si>
    <t>по ставке 22,0 %</t>
  </si>
  <si>
    <t>по ставке 10,0 %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</si>
  <si>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</si>
  <si>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</si>
  <si>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</si>
  <si>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</si>
  <si>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</si>
  <si>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</si>
  <si>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</si>
  <si>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2.2.</t>
  </si>
  <si>
    <t>с применением ставки взносов в Фонд социального страхования</t>
  </si>
  <si>
    <t>Российской Федерации по ставке 0,0 %</t>
  </si>
  <si>
    <t>2.3.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</si>
  <si>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</si>
  <si>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</si>
  <si>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2.4.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</si>
  <si>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  <charset val="204"/>
      </rPr>
      <t>*</t>
    </r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</si>
  <si>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</si>
  <si>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</si>
  <si>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</si>
  <si>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</si>
  <si>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Код видов расходов</t>
  </si>
  <si>
    <t>Размер одной</t>
  </si>
  <si>
    <t>Общая сумма</t>
  </si>
  <si>
    <t>выплаты, руб.</t>
  </si>
  <si>
    <t>выплат, руб.</t>
  </si>
  <si>
    <t>(гр. 3×гр. 4)</t>
  </si>
  <si>
    <t>851, 852, 853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</si>
  <si>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</si>
  <si>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</si>
  <si>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</si>
  <si>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</si>
  <si>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</si>
  <si>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</si>
  <si>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</si>
  <si>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</si>
  <si>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 xml:space="preserve">Земельный налог (налоговый кодекс РФ гл. 31). </t>
  </si>
  <si>
    <t>Госпошлина (переоформление устава).</t>
  </si>
  <si>
    <t>Плата за негативное воздействие на окружающую среду (письмо Росприроднадзора от 27.03.2017 года № АА-06-02-36/61).</t>
  </si>
  <si>
    <t>5. Расчет (обоснование) прочих расходов</t>
  </si>
  <si>
    <t>6.1. Расчет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</si>
  <si>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</si>
  <si>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</si>
  <si>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</si>
  <si>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</si>
  <si>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</si>
  <si>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услуги связи по передаче извещений о пожаре</t>
  </si>
  <si>
    <t>Цена услуги</t>
  </si>
  <si>
    <t>услуг</t>
  </si>
  <si>
    <t>перевозки,</t>
  </si>
  <si>
    <t>перевозки</t>
  </si>
  <si>
    <t>Тариф</t>
  </si>
  <si>
    <t>Индексация,</t>
  </si>
  <si>
    <t>потребления</t>
  </si>
  <si>
    <t>(с учетом</t>
  </si>
  <si>
    <t>(гр. 4×гр. 5×гр. 6)</t>
  </si>
  <si>
    <t>ресурсов</t>
  </si>
  <si>
    <t>НДС), руб.</t>
  </si>
  <si>
    <t>Ставка</t>
  </si>
  <si>
    <t>арендной</t>
  </si>
  <si>
    <t>с учетом НДС,</t>
  </si>
  <si>
    <t>платы</t>
  </si>
  <si>
    <t>Объект</t>
  </si>
  <si>
    <t>работ</t>
  </si>
  <si>
    <t>работ (услуг),</t>
  </si>
  <si>
    <t>(услуг)</t>
  </si>
  <si>
    <t>Дератизация, дезинсекция</t>
  </si>
  <si>
    <t>здание</t>
  </si>
  <si>
    <t>Техническое обслуживание электроустановок</t>
  </si>
  <si>
    <t>Техническое обслуживание АПС и СОУЭ</t>
  </si>
  <si>
    <t>ТО узла учета ТЭ</t>
  </si>
  <si>
    <t>оборудование</t>
  </si>
  <si>
    <t>договоров</t>
  </si>
  <si>
    <t>услуги, руб.</t>
  </si>
  <si>
    <t>Обслуживание КЭВП</t>
  </si>
  <si>
    <t>Медицинский осмотр сотрудников</t>
  </si>
  <si>
    <t>материальных запасов</t>
  </si>
  <si>
    <t>Средняя</t>
  </si>
  <si>
    <t>стоимость,</t>
  </si>
  <si>
    <t>(гр. 2×гр. 3)</t>
  </si>
  <si>
    <t>Медикаменты для пополения аптечки первой помощи</t>
  </si>
  <si>
    <t>(на 2020г и плановый период 2021 и 2022 годов)</t>
  </si>
  <si>
    <t>1000</t>
  </si>
  <si>
    <t>в том числе:
от реализации нефинансовых активов (материальные запасы)</t>
  </si>
  <si>
    <t>в том числе: на выплаты по оплате труда</t>
  </si>
  <si>
    <t>на иные выплаты работникам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</si>
  <si>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</si>
  <si>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в том числе: на оплату труда стажеров</t>
  </si>
  <si>
    <t>на иные выплаты гражданским лицам (денежное содержание)</t>
  </si>
  <si>
    <t>уплата  штрафов (в том числе административных) пеней, иных платежей</t>
  </si>
  <si>
    <t>коммунальные услуги</t>
  </si>
  <si>
    <t>прочие работы,услуги</t>
  </si>
  <si>
    <t>из них:
возврат в бюджет средств субсидии</t>
  </si>
  <si>
    <t xml:space="preserve">в том числе:
по контрактам (договорам), заключенным до начала текущего финансового года без применения норм Федерального закона от 5 апреля 2013г №44-ФЗ"О контрактной системе в сфере закупок товаров и услуг для обеспечения государственных и муниципальных нужд" (Собрание законодательства Российской Федерации, 2013, №14 ст.1652; 2018, №32, ст.5104) (далее- Федеральный закон №44-ФЗ) и Федерального закона от 18 июля 2011 г №223-ФЗ"О закупках товаров, работ, услуг отдельными видами юридических лиц (Собрание законодательства Российской Федерации, 2011, №30,ст.4571; 2018, №32 ст.5135) (далее - Федеральный закон №223-ФЗ) </t>
  </si>
  <si>
    <t>по контрактам (договорам),планируемым к заключению в соответствующем финансовом году без применения норм Федерального закона №44-ФЗ и Федерального закона №223-ФЗ</t>
  </si>
  <si>
    <t>по контрактам (договорам), заключенным до начала текущего финансового года с учетом требований Федерального закона №44-ФЗ и Федерального закона №223-ФЗ</t>
  </si>
  <si>
    <t>1.4</t>
  </si>
  <si>
    <t>по контрактам (договорам), планируемым к заключению в соотвествующем финансовом году с учетом требований Федерального закона №44-ФЗ и Федеральногозакона №223-ФЗ</t>
  </si>
  <si>
    <t>1.4.1</t>
  </si>
  <si>
    <t>в том числе:                                                                                                                          за счет субсидий, предоставляемых на финансовое обеспечение выполнение государственного (муниципального) задания</t>
  </si>
  <si>
    <t>26410</t>
  </si>
  <si>
    <t>1.4.1.1</t>
  </si>
  <si>
    <t>26411</t>
  </si>
  <si>
    <t>26412</t>
  </si>
  <si>
    <t>1.4.2</t>
  </si>
  <si>
    <t>26420</t>
  </si>
  <si>
    <t>1.4.2.1</t>
  </si>
  <si>
    <t>26421</t>
  </si>
  <si>
    <t>1.4.2.2</t>
  </si>
  <si>
    <t>26422</t>
  </si>
  <si>
    <t>1.4.3</t>
  </si>
  <si>
    <t>за счет субсидий, предоставленных из соответствующего бюджета бюджетной системы Российской Федерации  на осуществление капитальных вложений</t>
  </si>
  <si>
    <t>26430</t>
  </si>
  <si>
    <t>1.4.4</t>
  </si>
  <si>
    <t>26440</t>
  </si>
  <si>
    <t>1.4.4.1</t>
  </si>
  <si>
    <t>26441</t>
  </si>
  <si>
    <t>1.4.4.2</t>
  </si>
  <si>
    <t>26442</t>
  </si>
  <si>
    <t>1.4.5</t>
  </si>
  <si>
    <t>26450</t>
  </si>
  <si>
    <t>1.4.5.1</t>
  </si>
  <si>
    <t>26451</t>
  </si>
  <si>
    <t>1.4.5.2</t>
  </si>
  <si>
    <t>26452</t>
  </si>
  <si>
    <t>26510</t>
  </si>
  <si>
    <t>26600</t>
  </si>
  <si>
    <t>в том числе по году начала закупки:</t>
  </si>
  <si>
    <t>26610</t>
  </si>
  <si>
    <t xml:space="preserve">Транспортный налог налоговый кодекс РФ  Гл.28. </t>
  </si>
  <si>
    <t>Аренда гаража</t>
  </si>
  <si>
    <t xml:space="preserve"> ТО АТС</t>
  </si>
  <si>
    <t>траспорт</t>
  </si>
  <si>
    <t>Ремонт АТС</t>
  </si>
  <si>
    <t>Обслуживание камер</t>
  </si>
  <si>
    <t>СБИС ЭЦП</t>
  </si>
  <si>
    <t>Утилизация ламп</t>
  </si>
  <si>
    <t>Предрейсовый медосмотр</t>
  </si>
  <si>
    <t xml:space="preserve">Сертифиц.ключ ФИСФРДО </t>
  </si>
  <si>
    <t>ОСАГО</t>
  </si>
  <si>
    <t>Страхование подвоза учащихся</t>
  </si>
  <si>
    <t xml:space="preserve">      (подпись)                      (расшифровка подписи)</t>
  </si>
  <si>
    <t>работы услуги по содержанию имущества</t>
  </si>
  <si>
    <t xml:space="preserve">увеличение стоимости лекарственных препаратов и материалов </t>
  </si>
  <si>
    <t>увеличение стоимости прочих оборотных запасов</t>
  </si>
  <si>
    <t>Директор</t>
  </si>
  <si>
    <t>244/247</t>
  </si>
  <si>
    <t>услуги телефонной связи</t>
  </si>
  <si>
    <t>6.2. Расчет (обоснование) расходов на оплату транспортных услуг                                                                             на 2021 год (на текущий финансовый год)</t>
  </si>
  <si>
    <t>6.3. Расчет (обоснование) расходов на оплату коммунальных услуг                                                                             на 2021 год (на текущий финансовый год)</t>
  </si>
  <si>
    <t>247</t>
  </si>
  <si>
    <t>Тепловая энергия 2 полугодие  Постановление  № 850 от 16.11.2018г.</t>
  </si>
  <si>
    <t>6.4. Расчет (обоснование) расходов на оплату аренды имущества                                                                                      на 2021 год (на текущий финансовый год)</t>
  </si>
  <si>
    <t>ТО тахографа</t>
  </si>
  <si>
    <t>Аккарицидная обработка</t>
  </si>
  <si>
    <t>6.7. Расчет (обоснование) расходов на оплату страхование и имущества</t>
  </si>
  <si>
    <t>6.8. Расчет (обоснование) расходов на приобретение основных средств,</t>
  </si>
  <si>
    <t>безвозмездные денежные поступления, всего</t>
  </si>
  <si>
    <t>из них:                                                                                                                услуги связи</t>
  </si>
  <si>
    <t>увеличение стоимости основных средств</t>
  </si>
  <si>
    <t>Доходы, всего:</t>
  </si>
  <si>
    <t>в том числе:
доходы от собственности, всего</t>
  </si>
  <si>
    <t xml:space="preserve">Водоснабжение 1 полугодие </t>
  </si>
  <si>
    <t xml:space="preserve">Водоснабжение  2 полугодие </t>
  </si>
  <si>
    <t xml:space="preserve">Водоотведение 1 полугодие </t>
  </si>
  <si>
    <t xml:space="preserve">Водоотведение 2 полугодие </t>
  </si>
  <si>
    <t xml:space="preserve">Электрическая энергия </t>
  </si>
  <si>
    <t xml:space="preserve">Тепловая энергия 1 полугодие  </t>
  </si>
  <si>
    <t> 1817005343</t>
  </si>
  <si>
    <t>по Сводномк реестру</t>
  </si>
  <si>
    <t>Вид документа</t>
  </si>
  <si>
    <t>(первичный - "0", уточненный - "1", "2", "3", "…") &lt;2&gt;</t>
  </si>
  <si>
    <t xml:space="preserve">Раздел 1.  Поступления  и выплаты </t>
  </si>
  <si>
    <t>Остаток средств на начало текущего финансового года</t>
  </si>
  <si>
    <t>Остаток средств на конец текущего финансового года</t>
  </si>
  <si>
    <t>доходы от оказания услуг, работ, компенсации затрат учреждений, всего</t>
  </si>
  <si>
    <t>от иной, приносящей доход, деятельности</t>
  </si>
  <si>
    <t>доходы от штрафов, пеней, иных сумм принудительного изъятия, всего</t>
  </si>
  <si>
    <t xml:space="preserve">субсидии на осуществление капитальных вложений
</t>
  </si>
  <si>
    <t>прочие доходы, всего</t>
  </si>
  <si>
    <t xml:space="preserve"> Расходы, всего:</t>
  </si>
  <si>
    <t>социальные пособия и компенсации персоналу в денежной форме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</si>
  <si>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</si>
  <si>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</si>
  <si>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</si>
  <si>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военнослужащим и сотрудникам, имеющим специальные звания</t>
  </si>
  <si>
    <t>из них:
пособия, компенсации и иные социальные выплаты гражданам, кроме публичных нормативных обязательств</t>
  </si>
  <si>
    <t>иные выплаты населению</t>
  </si>
  <si>
    <t>безвозмездные перечисления организациям и физическим лицам, всего</t>
  </si>
  <si>
    <t>из них:
гранты, предоставляемые бюджетным учреждениям</t>
  </si>
  <si>
    <t>гранты, предоставлянмые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</si>
  <si>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</si>
  <si>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>гранты, предоставляемые другим организациям и физическим лицам</t>
  </si>
  <si>
    <t>расходы на закупку товаров, работ, услуг, всего</t>
  </si>
  <si>
    <t>в том числе:
выплаты на закупку научно-исследовательских, опытно-конструкторских и технологических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</si>
  <si>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</si>
  <si>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</si>
  <si>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</t>
  </si>
  <si>
    <t>закупку товаров, работ, услуг в целях создания, развития, эксплуатации государственных информационных систем</t>
  </si>
  <si>
    <t>закупку энергетических ресурсов</t>
  </si>
  <si>
    <t>капитальные вложения в объекты государственной (муниципальной) собственности, всего</t>
  </si>
  <si>
    <t>в том числе:                                                                                                               приобретение объектов недвижимого имущества государственными (муниципальными) учреждениями</t>
  </si>
  <si>
    <t>____________________________________________________</t>
  </si>
  <si>
    <t xml:space="preserve">* В случае утверждения закона (решения) о бюджете на текущий финансовый год и плановый период </t>
  </si>
  <si>
    <t>** Указывается дата подписания Плана, в случае утверждения Плана руководителем учредения - дата утверждения Плана</t>
  </si>
  <si>
    <t>*** Показатель формируется в случае принятия учреждением решения об утверждении Плана обособленного подразделению</t>
  </si>
  <si>
    <t>**** Показатель отражается со знаком "минус"</t>
  </si>
  <si>
    <t>***** Показатель бюджетными учреждениями не  формируется</t>
  </si>
  <si>
    <t>Уникальный код</t>
  </si>
  <si>
    <t>4.1</t>
  </si>
  <si>
    <t>4.2</t>
  </si>
  <si>
    <t>1.3.1</t>
  </si>
  <si>
    <t>26310</t>
  </si>
  <si>
    <t xml:space="preserve">         из них:</t>
  </si>
  <si>
    <t>26310.1</t>
  </si>
  <si>
    <t>из них:</t>
  </si>
  <si>
    <t>26310.2</t>
  </si>
  <si>
    <t>1.3.2</t>
  </si>
  <si>
    <t>в соответствии с Федеральным законом № 223-ФЗ</t>
  </si>
  <si>
    <t>26320</t>
  </si>
  <si>
    <t>1.4.1.2.</t>
  </si>
  <si>
    <t>26421.1</t>
  </si>
  <si>
    <t>26430.1</t>
  </si>
  <si>
    <t>26430.2</t>
  </si>
  <si>
    <t>26451.1</t>
  </si>
  <si>
    <t>26451.2</t>
  </si>
  <si>
    <t xml:space="preserve">в том числе по году начала закупки:                                                                                              </t>
  </si>
  <si>
    <t>Основной персонал</t>
  </si>
  <si>
    <t>Вспомогательный персонал</t>
  </si>
  <si>
    <t>в том числе: целевые субсидии</t>
  </si>
  <si>
    <t>Субсидия на обеспечение питанием детей дошкольного и школьного возраста в Удмуртской Республике(5.407)</t>
  </si>
  <si>
    <t>5.407</t>
  </si>
  <si>
    <t xml:space="preserve"> из них:      Субсидия на обеспечение двухразовым питанием обучающихся с ограниченными возможностями здоровья, не проживающих в образовательных организациях, реализующих адаптированные основные общеобразовательные программы (5.317)</t>
  </si>
  <si>
    <t>Субсидия на обеспечение учащихся общеобразовательных учреждений качественным сбалансированным питанием (5.304)</t>
  </si>
  <si>
    <t>5.304</t>
  </si>
  <si>
    <t>Субсидия на предоставление мер социальной поддержки многодетным семьям (5.402)</t>
  </si>
  <si>
    <t>5.402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</si>
  <si>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(5.410)</t>
  </si>
  <si>
    <t>5.410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</si>
  <si>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(5.325)</t>
  </si>
  <si>
    <t>5.325</t>
  </si>
  <si>
    <t>увеличение стоимости горюче-смазочных материалов</t>
  </si>
  <si>
    <t xml:space="preserve">увеличение стоимости строительных материалов </t>
  </si>
  <si>
    <t>страхование</t>
  </si>
  <si>
    <t>арендная плата за пользование имуществом (за исключением земельных участков и других обособленных природных объектов)</t>
  </si>
  <si>
    <t xml:space="preserve">         из них:         за счет субсидий, предоставляемых на финансовое обеспечение выполнение государственного (муниципального) задания </t>
  </si>
  <si>
    <t xml:space="preserve">                                                                   (должность)          (подпись)          (расшифровка подписи)</t>
  </si>
  <si>
    <r>
      <t xml:space="preserve">Исполнитель: </t>
    </r>
    <r>
      <rPr>
        <u/>
        <sz val="11"/>
        <color theme="1"/>
        <rFont val="Times New Roman"/>
        <family val="1"/>
        <charset val="204"/>
      </rPr>
      <t>ведущий экономист</t>
    </r>
    <r>
      <rPr>
        <sz val="11"/>
        <color theme="1"/>
        <rFont val="Times New Roman"/>
        <family val="1"/>
        <charset val="204"/>
      </rPr>
      <t xml:space="preserve">         </t>
    </r>
    <r>
      <rPr>
        <u/>
        <sz val="11"/>
        <color theme="1"/>
        <rFont val="Times New Roman"/>
        <family val="1"/>
        <charset val="204"/>
      </rPr>
      <t>Онищенко О.В.</t>
    </r>
    <r>
      <rPr>
        <sz val="11"/>
        <color theme="1"/>
        <rFont val="Times New Roman"/>
        <family val="1"/>
        <charset val="204"/>
      </rPr>
      <t xml:space="preserve">      </t>
    </r>
    <r>
      <rPr>
        <u/>
        <sz val="11"/>
        <color theme="1"/>
        <rFont val="Times New Roman"/>
        <family val="1"/>
        <charset val="204"/>
      </rPr>
      <t>3-16-14</t>
    </r>
  </si>
  <si>
    <t xml:space="preserve">                              (должность)       (фамилия, инициалы)  (телефон)</t>
  </si>
  <si>
    <t>┌── ─ ── ─ ── ─ ── ─ ── ─ ── ─ ── ─ ── ─ ── ─ ── ─ ── ─ ── ─ ── ─ ── ─ ── ┐</t>
  </si>
  <si>
    <t xml:space="preserve">   СОГЛАСОВАНО</t>
  </si>
  <si>
    <r>
      <t>│</t>
    </r>
    <r>
      <rPr>
        <u/>
        <sz val="11"/>
        <color theme="1"/>
        <rFont val="Times New Roman"/>
        <family val="1"/>
        <charset val="204"/>
      </rPr>
      <t xml:space="preserve">Начальник Управления образования Можгинского района                                                     </t>
    </r>
    <r>
      <rPr>
        <sz val="11"/>
        <color theme="1"/>
        <rFont val="Times New Roman"/>
        <family val="1"/>
        <charset val="204"/>
      </rPr>
      <t>│</t>
    </r>
  </si>
  <si>
    <t xml:space="preserve">      (наименование должности уполномоченного лица органа-учредителя)</t>
  </si>
  <si>
    <t>│                                                                                                                                                  │</t>
  </si>
  <si>
    <r>
      <t xml:space="preserve">  __________________           </t>
    </r>
    <r>
      <rPr>
        <u/>
        <sz val="11"/>
        <color theme="1"/>
        <rFont val="Times New Roman"/>
        <family val="1"/>
        <charset val="204"/>
      </rPr>
      <t xml:space="preserve"> Тарасова Е.Е.</t>
    </r>
  </si>
  <si>
    <t>│     (подпись)                     (расшифровка подписи)                                                                  │</t>
  </si>
  <si>
    <t>└── ─ ── ─ ── ─ ── ─ ── ─ ── ─ ── ─ ── ─ ── ─ ── ─ ── ─ ── ─ ── ─ ── ─ ── ┘</t>
  </si>
  <si>
    <t>субсидии на финансовое обеспечение выполнения мун. задания, поступления от приносящей доход деятельности, субсидии на иные цели</t>
  </si>
  <si>
    <t>Вывоз ТКО 1 полугодие</t>
  </si>
  <si>
    <t>Вывоз ТКО 2 полугодие</t>
  </si>
  <si>
    <t>6.2. Расчет (обоснование) расходов на оплату транспортных услуг                                                                             на 2024 год (на второй год планового периода)</t>
  </si>
  <si>
    <t>6.3. Расчет (обоснование) расходов на оплату коммунальных услуг                                                                             на 2024 год (на второй год планового периода)</t>
  </si>
  <si>
    <t>6.2. Расчет (обоснование) расходов на оплату транспортных услуг                                                                             на 2023 год (на первый год планового периода)</t>
  </si>
  <si>
    <t>6.3. Расчет (обоснование) расходов на оплату коммунальных услуг                                                                             на 2023 год (на первый год планового периода)</t>
  </si>
  <si>
    <t>ТО комплекса тех.средств охраны объекта</t>
  </si>
  <si>
    <t>Запрвка картриджа</t>
  </si>
  <si>
    <t>Услуги по организации питания (5.304)</t>
  </si>
  <si>
    <t>Услуги по организации питания (5.325)</t>
  </si>
  <si>
    <t>Услуги по организации питания (5.402)</t>
  </si>
  <si>
    <t>Услуги по организации питания (5.407)</t>
  </si>
  <si>
    <t>Услуги по организации питания (5.410)</t>
  </si>
  <si>
    <t>Услуги банка</t>
  </si>
  <si>
    <t>Материальные запасы, за счет бюджета</t>
  </si>
  <si>
    <t>крем-мыло для рук</t>
  </si>
  <si>
    <t>Бумажные полотенца</t>
  </si>
  <si>
    <t>держатели для туалетной бумаги</t>
  </si>
  <si>
    <t>держатель д\полотенца</t>
  </si>
  <si>
    <t>Моющее средство</t>
  </si>
  <si>
    <t>чистящий порошок</t>
  </si>
  <si>
    <t>мыло туалетное</t>
  </si>
  <si>
    <t>туалетная бумага</t>
  </si>
  <si>
    <t>светильник светодиодный офисный универсальный</t>
  </si>
  <si>
    <t>Средство для мытья посуды</t>
  </si>
  <si>
    <t>Мыло жидкое Италмас</t>
  </si>
  <si>
    <t>Полотенце 2 сл/16</t>
  </si>
  <si>
    <t>губка д/посуды</t>
  </si>
  <si>
    <t>Салфетка вискоза</t>
  </si>
  <si>
    <t>Электрические лампочки</t>
  </si>
  <si>
    <t>Перчатки латексные</t>
  </si>
  <si>
    <t>Белизна гель</t>
  </si>
  <si>
    <t>Мочалка мет.</t>
  </si>
  <si>
    <t>Средство дезинфецирующее 1кг, НИКА-2</t>
  </si>
  <si>
    <t>Ведро эмалированное</t>
  </si>
  <si>
    <t>ведро капроновое</t>
  </si>
  <si>
    <t>Материальные запасы, за счет предпринимательской деятельности</t>
  </si>
  <si>
    <t>Бумага А4 500л</t>
  </si>
  <si>
    <t>Файл</t>
  </si>
  <si>
    <t>Ручка шариковая</t>
  </si>
  <si>
    <t>Аптечка в сборе</t>
  </si>
  <si>
    <t>Материальные запасы на учебный процесс</t>
  </si>
  <si>
    <t>Строительные материалы (за счет средств бюджета)</t>
  </si>
  <si>
    <t>Уайт спирит</t>
  </si>
  <si>
    <t>Эмаль для бетонных полов (серая)</t>
  </si>
  <si>
    <t>Строительные материалы (за счет доходов от предпринимательской деятельности)</t>
  </si>
  <si>
    <t>ГСМ</t>
  </si>
  <si>
    <t>Проверка/замена тахографа</t>
  </si>
  <si>
    <t>транспорт</t>
  </si>
  <si>
    <t>Услуги по организации питания (5.317)</t>
  </si>
  <si>
    <t>Краска ВД интерьерная</t>
  </si>
  <si>
    <t>колер для краски</t>
  </si>
  <si>
    <t>медиапроектор</t>
  </si>
  <si>
    <t>Компьютер в сборе</t>
  </si>
  <si>
    <t>доска классная</t>
  </si>
  <si>
    <t>бумага для оргтехники</t>
  </si>
  <si>
    <t>журналы по доп. образованию</t>
  </si>
  <si>
    <t xml:space="preserve">мел   </t>
  </si>
  <si>
    <t xml:space="preserve">бумага </t>
  </si>
  <si>
    <t>Междугородние переговоры</t>
  </si>
  <si>
    <t>Услуги физической охраны</t>
  </si>
  <si>
    <t xml:space="preserve">Директор </t>
  </si>
  <si>
    <t>____________________   Кузнецов В.Н.</t>
  </si>
  <si>
    <t>28.12.2022</t>
  </si>
  <si>
    <t>"28" декабря 2022 г.</t>
  </si>
  <si>
    <t>План финансово-хозяйственной деятельности на 2023г.</t>
  </si>
  <si>
    <t>(на 2023г и плановый период 2024 и 2025 годов)</t>
  </si>
  <si>
    <t>от "28" декабря 2022г.</t>
  </si>
  <si>
    <t>на 2023г. текущий
финансовый год</t>
  </si>
  <si>
    <t>на 2024 г.
первый год планового периода</t>
  </si>
  <si>
    <t>на 2025 г.
второй год планового периода</t>
  </si>
  <si>
    <t>гранты, гранты в форме субсидий, пожертвования, иные безвозмездные перечисления от физических и юридических лиц, в том числе иностранных организаций</t>
  </si>
  <si>
    <t>на 2023 г.
(текущий  финансовый год)</t>
  </si>
  <si>
    <t>на 2024 г.
(первый год планового периода)</t>
  </si>
  <si>
    <t>на 2025 г.
(второй год планового периода)</t>
  </si>
  <si>
    <r>
      <t xml:space="preserve">(уполномоченное лицо учреждения)            </t>
    </r>
    <r>
      <rPr>
        <u/>
        <sz val="11"/>
        <color theme="1"/>
        <rFont val="Times New Roman"/>
        <family val="1"/>
        <charset val="204"/>
      </rPr>
      <t/>
    </r>
  </si>
  <si>
    <t>_____________            В.Н. Кузнецов</t>
  </si>
  <si>
    <t>│"28" декабря 2022 г.                                                                                                                 │</t>
  </si>
  <si>
    <t>1. Расчеты (обоснования) выплат персоналу на 2023 год (на текущий финансовый год)</t>
  </si>
  <si>
    <t>1. Расчеты (обоснования) выплат персоналу на 2024 год (на первый год планового периода)</t>
  </si>
  <si>
    <t>1. Расчеты (обоснования) выплат персоналу на 2025 год (на второй год планового периода)</t>
  </si>
  <si>
    <t>1.2. Расчеты (обоснования) выплат персоналу при направлении в служебные командировки на 2023 год (на текущий финансовый год)</t>
  </si>
  <si>
    <t>1.3. Расчеты (обоснования) выплат персоналу по уходу за ребенком                                                                                 на 2023 год (на текущий финансовый год)</t>
  </si>
  <si>
    <t>в Федеральный фонд обязательного медицинского страхования                                                                                        на 2023 год (на текущий финансовый год)</t>
  </si>
  <si>
    <t>1.2. Расчеты (обоснования) выплат персоналу при направлении в служебные командировки на 2024 год (на первый год планового периода)</t>
  </si>
  <si>
    <t>1.3. Расчеты (обоснования) выплат персоналу по уходу за ребенком                                                                           на 2024 год (на первый год планового периода)</t>
  </si>
  <si>
    <t>в Федеральный фонд обязательного медицинского страхования                                                                                   на 2024 год (на первый год планового периода)</t>
  </si>
  <si>
    <t>1.2. Расчеты (обоснования) выплат персоналу при направлении в служебные командировки на 2025 год ( на второй год планового периода)</t>
  </si>
  <si>
    <t>1.3. Расчеты (обоснования) выплат персоналу по уходу за ребенком                                                                         на 2025 год ( на второй год планового периода)</t>
  </si>
  <si>
    <t>в Федеральный фонд обязательного медицинского страхования                                                                             на 2025 год ( на второй год планового периода)</t>
  </si>
  <si>
    <t>2. Расчеты (обоснования) расходов на социальные и иные выплаты населению                                                 на 2023 год (на текущий финансовый год)</t>
  </si>
  <si>
    <t>3. Расчет (обоснование) расходов на уплату налогов, сборов и иных платежей                                                      на 2023 год (на текущий финансовый год)</t>
  </si>
  <si>
    <t>4. Расчет (обоснование) расходов на безвозмездные перечисления организациям                                                    на 2023 год (на текущий финансовый год)</t>
  </si>
  <si>
    <t>(кроме расходов на закупку товаров, работ, услуг)                                                                                                            на 2023 год (на текущий финансовый год)</t>
  </si>
  <si>
    <t>2. Расчеты (обоснования) расходов на социальные и иные выплаты населению                                                 на 2024 год (на первый год планового периода)</t>
  </si>
  <si>
    <t>3. Расчет (обоснование) расходов на уплату налогов, сборов и иных платежей                                                      на 2024 год (на первый год планового периода)</t>
  </si>
  <si>
    <t>4. Расчет (обоснование) расходов на безвозмездные перечисления организациям                                                    на 2024 год (на первый год планового периода)</t>
  </si>
  <si>
    <t>(кроме расходов на закупку товаров, работ, услуг)                                                                                                            на 2024 год (на первый год планового периода)</t>
  </si>
  <si>
    <t>2. Расчеты (обоснования) расходов на социальные и иные выплаты населению                                                 на 2025 год (на второй год планового периода)</t>
  </si>
  <si>
    <t>3. Расчет (обоснование) расходов на уплату налогов, сборов и иных платежей                                                      на 2025 год (на второй год планового периода)</t>
  </si>
  <si>
    <t>4. Расчет (обоснование) расходов на безвозмездные перечисления организациям                                                    на 2025 год (на второй год планового периода)</t>
  </si>
  <si>
    <t>(кроме расходов на закупку товаров, работ, услуг)                                                                                                            на 2025 год (на второй год планового периода)</t>
  </si>
  <si>
    <t>6. Расчет (обоснование) расходов на закупку товаров, работ, услуг на 2023 год (на текущий финансовый год)</t>
  </si>
  <si>
    <t>6. Расчет (обоснование) расходов на закупку товаров, работ, услуг на 2024 год (на первый год планового периода)</t>
  </si>
  <si>
    <t>6. Расчет (обоснование) расходов на закупку товаров, работ, услуг на 2025 год (на второй год планового периода)</t>
  </si>
  <si>
    <t>6.5. Расчет (обоснование) расходов на оплату работ, услуг по содержанию имущества                                                     на 2023 год (на текущий финансовый год)</t>
  </si>
  <si>
    <t>6.5. Расчет (обоснование) расходов на оплату работ, услуг по содержанию имущества                                                     на 2024 год (на первый год планового периода)</t>
  </si>
  <si>
    <t>6.5. Расчет (обоснование) расходов на оплату работ, услуг по содержанию имущества                                                     на 2025 год (на второй год планового периода)</t>
  </si>
  <si>
    <t>в том числе:  в соответствии с Федеральным законом №44-ФЗ</t>
  </si>
  <si>
    <t>от приносящей доход деятельности (2)</t>
  </si>
  <si>
    <t>субсидии на финансовое обеспечение выполнения мун. задания(4)</t>
  </si>
  <si>
    <t>Заправка картриджа</t>
  </si>
  <si>
    <t xml:space="preserve">6.6. Расчет (обоснование) расходов на оплату прочих работ, услуг                                             от приносящей доход деятельности     (2)                                                                               </t>
  </si>
  <si>
    <t>Перчатки х/б</t>
  </si>
  <si>
    <t>Бумага для принтера</t>
  </si>
  <si>
    <t>Мыло хоз. 200гр</t>
  </si>
  <si>
    <t>Скотч широкий</t>
  </si>
  <si>
    <t>Мел школьный (100шт)</t>
  </si>
  <si>
    <t>ВД краска интерьерная 14кг</t>
  </si>
  <si>
    <t>Управление образования Администрации муниципального образования "Муниципальный округ Можгинский район Удмуртской Республики"</t>
  </si>
  <si>
    <r>
      <t xml:space="preserve">Орган, осуществляющий функции и полномочия учредителя       </t>
    </r>
    <r>
      <rPr>
        <sz val="12"/>
        <rFont val="Times New Roman"/>
        <family val="1"/>
        <charset val="204"/>
      </rPr>
      <t xml:space="preserve">Управление образования Администрации </t>
    </r>
  </si>
  <si>
    <t xml:space="preserve">                            муниципального образования "Муниципальный округ Можгинский район Удмуртской Республики"</t>
  </si>
  <si>
    <r>
      <rPr>
        <b/>
        <sz val="12"/>
        <rFont val="Times New Roman"/>
        <family val="1"/>
        <charset val="204"/>
      </rPr>
      <t>Учреждение</t>
    </r>
    <r>
      <rPr>
        <sz val="12"/>
        <rFont val="Times New Roman"/>
        <family val="1"/>
        <charset val="204"/>
      </rPr>
      <t xml:space="preserve">  МБОУ Можгинского района "Горнякская СОШ" УР, Можгинский район, с.Горняк, переулок Школьный, 4</t>
    </r>
  </si>
  <si>
    <t xml:space="preserve">         из них:от иной, приносящей доход,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</si>
</sst>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00000"/>
    <numFmt numFmtId="166" formatCode="0.00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trike/>
      <sz val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2"/>
      <color theme="1"/>
      <name val="Times New Roman Cyr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Times New Roman"/>
      <family val="1"/>
      <charset val="204"/>
    </font>
    <font>
      <u/>
      <sz val="12"/>
      <color theme="1"/>
      <name val="Calibri"/>
      <family val="2"/>
      <scheme val="minor"/>
    </font>
    <font>
      <b/>
      <sz val="12"/>
      <color theme="1"/>
      <name val="Times New Roman Cyr"/>
      <charset val="204"/>
    </font>
    <font>
      <b/>
      <sz val="12"/>
      <name val="Times New Roman Cyr"/>
      <charset val="204"/>
    </font>
    <font>
      <sz val="7.5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6" fillId="0" borderId="0"/>
    <xf numFmtId="0" fontId="15" fillId="0" borderId="0"/>
    <xf numFmtId="0" fontId="5" fillId="0" borderId="0"/>
    <xf numFmtId="0" fontId="15" fillId="0" borderId="0"/>
    <xf numFmtId="0" fontId="4" fillId="0" borderId="0"/>
    <xf numFmtId="0" fontId="38" fillId="0" borderId="0"/>
    <xf numFmtId="0" fontId="3" fillId="0" borderId="0"/>
    <xf numFmtId="0" fontId="3" fillId="0" borderId="0"/>
  </cellStyleXfs>
  <cellXfs count="642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19" fillId="0" borderId="0" xfId="0" applyFont="1"/>
    <xf numFmtId="0" fontId="22" fillId="0" borderId="0" xfId="0" applyFont="1" applyAlignme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wrapText="1"/>
    </xf>
    <xf numFmtId="0" fontId="7" fillId="0" borderId="15" xfId="0" applyFont="1" applyBorder="1" applyAlignment="1"/>
    <xf numFmtId="0" fontId="8" fillId="0" borderId="16" xfId="0" applyFont="1" applyFill="1" applyBorder="1" applyAlignment="1"/>
    <xf numFmtId="0" fontId="8" fillId="0" borderId="17" xfId="0" applyFont="1" applyFill="1" applyBorder="1" applyAlignment="1">
      <alignment horizontal="center"/>
    </xf>
    <xf numFmtId="0" fontId="8" fillId="0" borderId="0" xfId="0" applyFont="1" applyFill="1" applyAlignment="1"/>
    <xf numFmtId="0" fontId="8" fillId="0" borderId="0" xfId="0" applyFont="1" applyFill="1" applyBorder="1" applyAlignment="1">
      <alignment horizontal="right" wrapText="1" indent="1"/>
    </xf>
    <xf numFmtId="164" fontId="8" fillId="2" borderId="0" xfId="4" applyNumberFormat="1" applyFont="1" applyFill="1" applyBorder="1" applyAlignment="1">
      <alignment horizontal="right" vertical="center" wrapText="1" indent="1"/>
    </xf>
    <xf numFmtId="0" fontId="8" fillId="0" borderId="0" xfId="0" applyFont="1" applyFill="1" applyBorder="1" applyAlignment="1">
      <alignment horizontal="left"/>
    </xf>
    <xf numFmtId="0" fontId="36" fillId="0" borderId="0" xfId="2" applyFont="1" applyFill="1"/>
    <xf numFmtId="0" fontId="37" fillId="0" borderId="0" xfId="2" applyFont="1" applyFill="1"/>
    <xf numFmtId="0" fontId="8" fillId="0" borderId="0" xfId="6" applyFont="1" applyAlignment="1">
      <alignment horizontal="left"/>
    </xf>
    <xf numFmtId="0" fontId="8" fillId="0" borderId="0" xfId="6" applyFont="1" applyAlignment="1">
      <alignment horizontal="right" vertical="center"/>
    </xf>
    <xf numFmtId="0" fontId="40" fillId="0" borderId="0" xfId="6" applyFont="1" applyAlignment="1">
      <alignment horizontal="center" vertical="center"/>
    </xf>
    <xf numFmtId="0" fontId="40" fillId="0" borderId="0" xfId="6" applyFont="1" applyAlignment="1">
      <alignment horizontal="right" vertical="center"/>
    </xf>
    <xf numFmtId="0" fontId="44" fillId="0" borderId="0" xfId="6" applyFont="1" applyAlignment="1">
      <alignment horizontal="center" vertical="center"/>
    </xf>
    <xf numFmtId="0" fontId="34" fillId="0" borderId="0" xfId="6" applyFont="1" applyAlignment="1">
      <alignment horizontal="center" vertical="center"/>
    </xf>
    <xf numFmtId="0" fontId="41" fillId="0" borderId="0" xfId="6" applyFont="1" applyAlignment="1">
      <alignment horizontal="left"/>
    </xf>
    <xf numFmtId="0" fontId="45" fillId="0" borderId="0" xfId="6" applyFont="1" applyAlignment="1">
      <alignment horizontal="center"/>
    </xf>
    <xf numFmtId="0" fontId="45" fillId="0" borderId="0" xfId="6" applyFont="1" applyAlignment="1">
      <alignment horizontal="left"/>
    </xf>
    <xf numFmtId="0" fontId="39" fillId="0" borderId="0" xfId="6" applyFont="1" applyAlignment="1">
      <alignment horizontal="left"/>
    </xf>
    <xf numFmtId="0" fontId="42" fillId="0" borderId="0" xfId="6" applyFont="1" applyAlignment="1">
      <alignment horizontal="left"/>
    </xf>
    <xf numFmtId="0" fontId="42" fillId="0" borderId="0" xfId="6" applyFont="1" applyBorder="1" applyAlignment="1">
      <alignment horizontal="center"/>
    </xf>
    <xf numFmtId="2" fontId="39" fillId="0" borderId="0" xfId="6" applyNumberFormat="1" applyFont="1" applyAlignment="1">
      <alignment horizontal="left"/>
    </xf>
    <xf numFmtId="0" fontId="39" fillId="0" borderId="9" xfId="6" applyFont="1" applyBorder="1" applyAlignment="1">
      <alignment horizontal="left"/>
    </xf>
    <xf numFmtId="0" fontId="40" fillId="0" borderId="0" xfId="6" applyFont="1" applyAlignment="1">
      <alignment horizontal="left"/>
    </xf>
    <xf numFmtId="0" fontId="41" fillId="0" borderId="0" xfId="6" applyFont="1" applyBorder="1" applyAlignment="1">
      <alignment horizontal="center"/>
    </xf>
    <xf numFmtId="4" fontId="39" fillId="0" borderId="0" xfId="6" applyNumberFormat="1" applyFont="1" applyAlignment="1">
      <alignment horizontal="left"/>
    </xf>
    <xf numFmtId="0" fontId="39" fillId="0" borderId="9" xfId="6" applyFont="1" applyBorder="1" applyAlignment="1">
      <alignment horizontal="left"/>
    </xf>
    <xf numFmtId="0" fontId="12" fillId="2" borderId="0" xfId="7" applyFont="1" applyFill="1" applyAlignment="1">
      <alignment horizontal="center"/>
    </xf>
    <xf numFmtId="0" fontId="14" fillId="2" borderId="0" xfId="7" applyFont="1" applyFill="1"/>
    <xf numFmtId="0" fontId="12" fillId="0" borderId="0" xfId="7" applyFont="1"/>
    <xf numFmtId="0" fontId="12" fillId="2" borderId="0" xfId="7" applyFont="1" applyFill="1"/>
    <xf numFmtId="0" fontId="7" fillId="0" borderId="0" xfId="0" applyFont="1" applyAlignment="1">
      <alignment horizontal="right" wrapText="1"/>
    </xf>
    <xf numFmtId="0" fontId="7" fillId="0" borderId="16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2" fillId="0" borderId="0" xfId="7" applyFont="1" applyAlignment="1">
      <alignment horizontal="center"/>
    </xf>
    <xf numFmtId="0" fontId="28" fillId="2" borderId="4" xfId="7" applyFont="1" applyFill="1" applyBorder="1" applyAlignment="1">
      <alignment horizontal="center" vertical="center" wrapText="1"/>
    </xf>
    <xf numFmtId="0" fontId="29" fillId="0" borderId="4" xfId="7" applyFont="1" applyBorder="1" applyAlignment="1">
      <alignment horizontal="center" vertical="center" wrapText="1"/>
    </xf>
    <xf numFmtId="0" fontId="29" fillId="2" borderId="4" xfId="7" applyFont="1" applyFill="1" applyBorder="1" applyAlignment="1">
      <alignment horizontal="center" vertical="center" wrapText="1"/>
    </xf>
    <xf numFmtId="0" fontId="30" fillId="0" borderId="0" xfId="7" applyFont="1"/>
    <xf numFmtId="49" fontId="25" fillId="2" borderId="23" xfId="7" applyNumberFormat="1" applyFont="1" applyFill="1" applyBorder="1" applyAlignment="1">
      <alignment horizontal="center" vertical="center" wrapText="1"/>
    </xf>
    <xf numFmtId="0" fontId="24" fillId="0" borderId="19" xfId="7" applyFont="1" applyBorder="1" applyAlignment="1">
      <alignment horizontal="center" vertical="center" wrapText="1"/>
    </xf>
    <xf numFmtId="49" fontId="25" fillId="2" borderId="24" xfId="7" applyNumberFormat="1" applyFont="1" applyFill="1" applyBorder="1" applyAlignment="1">
      <alignment horizontal="center" vertical="center" wrapText="1"/>
    </xf>
    <xf numFmtId="0" fontId="24" fillId="0" borderId="1" xfId="7" applyFont="1" applyBorder="1" applyAlignment="1">
      <alignment vertical="center" wrapText="1"/>
    </xf>
    <xf numFmtId="0" fontId="24" fillId="0" borderId="20" xfId="7" applyFont="1" applyBorder="1" applyAlignment="1">
      <alignment horizontal="center" vertical="center" wrapText="1"/>
    </xf>
    <xf numFmtId="0" fontId="24" fillId="2" borderId="1" xfId="7" applyFont="1" applyFill="1" applyBorder="1" applyAlignment="1">
      <alignment horizontal="center" vertical="center" wrapText="1"/>
    </xf>
    <xf numFmtId="4" fontId="26" fillId="0" borderId="1" xfId="7" applyNumberFormat="1" applyFont="1" applyBorder="1" applyAlignment="1">
      <alignment vertical="center" wrapText="1"/>
    </xf>
    <xf numFmtId="0" fontId="24" fillId="0" borderId="20" xfId="7" applyFont="1" applyBorder="1" applyAlignment="1">
      <alignment vertical="center" wrapText="1"/>
    </xf>
    <xf numFmtId="0" fontId="25" fillId="2" borderId="24" xfId="7" applyFont="1" applyFill="1" applyBorder="1" applyAlignment="1">
      <alignment horizontal="center" vertical="center" wrapText="1"/>
    </xf>
    <xf numFmtId="4" fontId="24" fillId="0" borderId="1" xfId="7" applyNumberFormat="1" applyFont="1" applyBorder="1" applyAlignment="1">
      <alignment vertical="center" wrapText="1"/>
    </xf>
    <xf numFmtId="4" fontId="24" fillId="0" borderId="1" xfId="7" applyNumberFormat="1" applyFont="1" applyBorder="1" applyAlignment="1">
      <alignment horizontal="center" vertical="center" wrapText="1"/>
    </xf>
    <xf numFmtId="0" fontId="25" fillId="2" borderId="24" xfId="7" applyFont="1" applyFill="1" applyBorder="1" applyAlignment="1">
      <alignment horizontal="center" wrapText="1"/>
    </xf>
    <xf numFmtId="0" fontId="24" fillId="0" borderId="1" xfId="7" applyFont="1" applyBorder="1" applyAlignment="1">
      <alignment horizontal="center" wrapText="1"/>
    </xf>
    <xf numFmtId="2" fontId="24" fillId="0" borderId="1" xfId="7" applyNumberFormat="1" applyFont="1" applyBorder="1" applyAlignment="1">
      <alignment vertical="center" wrapText="1"/>
    </xf>
    <xf numFmtId="0" fontId="25" fillId="2" borderId="25" xfId="7" applyFont="1" applyFill="1" applyBorder="1" applyAlignment="1">
      <alignment horizontal="center" vertical="center" wrapText="1"/>
    </xf>
    <xf numFmtId="0" fontId="24" fillId="0" borderId="2" xfId="7" applyFont="1" applyFill="1" applyBorder="1" applyAlignment="1">
      <alignment horizontal="center" vertical="center" wrapText="1"/>
    </xf>
    <xf numFmtId="0" fontId="24" fillId="2" borderId="3" xfId="7" applyFont="1" applyFill="1" applyBorder="1" applyAlignment="1">
      <alignment horizontal="center" vertical="center" wrapText="1"/>
    </xf>
    <xf numFmtId="0" fontId="24" fillId="0" borderId="21" xfId="7" applyFont="1" applyFill="1" applyBorder="1" applyAlignment="1">
      <alignment horizontal="center" vertical="center" wrapText="1"/>
    </xf>
    <xf numFmtId="2" fontId="24" fillId="2" borderId="1" xfId="7" applyNumberFormat="1" applyFont="1" applyFill="1" applyBorder="1" applyAlignment="1">
      <alignment vertical="center" wrapText="1"/>
    </xf>
    <xf numFmtId="0" fontId="24" fillId="2" borderId="20" xfId="7" applyFont="1" applyFill="1" applyBorder="1" applyAlignment="1">
      <alignment horizontal="center" vertical="center" wrapText="1"/>
    </xf>
    <xf numFmtId="4" fontId="24" fillId="2" borderId="1" xfId="7" applyNumberFormat="1" applyFont="1" applyFill="1" applyBorder="1" applyAlignment="1">
      <alignment vertical="center" wrapText="1"/>
    </xf>
    <xf numFmtId="2" fontId="24" fillId="2" borderId="1" xfId="7" applyNumberFormat="1" applyFont="1" applyFill="1" applyBorder="1" applyAlignment="1">
      <alignment horizontal="center" vertical="center" wrapText="1"/>
    </xf>
    <xf numFmtId="0" fontId="24" fillId="0" borderId="1" xfId="7" applyFont="1" applyFill="1" applyBorder="1" applyAlignment="1">
      <alignment horizontal="center" vertical="center" wrapText="1"/>
    </xf>
    <xf numFmtId="0" fontId="24" fillId="0" borderId="20" xfId="7" applyFont="1" applyBorder="1" applyAlignment="1">
      <alignment horizontal="center" wrapText="1"/>
    </xf>
    <xf numFmtId="0" fontId="27" fillId="2" borderId="24" xfId="7" applyFont="1" applyFill="1" applyBorder="1" applyAlignment="1">
      <alignment horizontal="center" vertical="center" wrapText="1"/>
    </xf>
    <xf numFmtId="0" fontId="26" fillId="0" borderId="1" xfId="7" applyFont="1" applyFill="1" applyBorder="1" applyAlignment="1">
      <alignment horizontal="center" vertical="center" wrapText="1"/>
    </xf>
    <xf numFmtId="0" fontId="26" fillId="2" borderId="1" xfId="7" applyFont="1" applyFill="1" applyBorder="1" applyAlignment="1">
      <alignment horizontal="center" vertical="center" wrapText="1"/>
    </xf>
    <xf numFmtId="0" fontId="26" fillId="0" borderId="20" xfId="7" applyFont="1" applyBorder="1" applyAlignment="1">
      <alignment vertical="center" wrapText="1"/>
    </xf>
    <xf numFmtId="2" fontId="10" fillId="0" borderId="8" xfId="7" applyNumberFormat="1" applyFont="1" applyBorder="1"/>
    <xf numFmtId="0" fontId="10" fillId="0" borderId="8" xfId="7" applyFont="1" applyBorder="1"/>
    <xf numFmtId="0" fontId="10" fillId="0" borderId="0" xfId="7" applyFont="1"/>
    <xf numFmtId="4" fontId="24" fillId="0" borderId="1" xfId="7" applyNumberFormat="1" applyFont="1" applyFill="1" applyBorder="1" applyAlignment="1">
      <alignment vertical="center" wrapText="1"/>
    </xf>
    <xf numFmtId="2" fontId="26" fillId="0" borderId="1" xfId="7" applyNumberFormat="1" applyFont="1" applyBorder="1" applyAlignment="1">
      <alignment vertical="center" wrapText="1"/>
    </xf>
    <xf numFmtId="0" fontId="16" fillId="0" borderId="0" xfId="7" applyFont="1" applyFill="1"/>
    <xf numFmtId="0" fontId="9" fillId="0" borderId="0" xfId="7" applyFont="1" applyAlignment="1">
      <alignment vertical="center"/>
    </xf>
    <xf numFmtId="0" fontId="25" fillId="0" borderId="1" xfId="7" applyFont="1" applyBorder="1" applyAlignment="1">
      <alignment horizontal="center" vertical="center" wrapText="1"/>
    </xf>
    <xf numFmtId="2" fontId="24" fillId="0" borderId="1" xfId="7" applyNumberFormat="1" applyFont="1" applyFill="1" applyBorder="1" applyAlignment="1">
      <alignment vertical="center" wrapText="1"/>
    </xf>
    <xf numFmtId="0" fontId="24" fillId="0" borderId="20" xfId="7" applyFont="1" applyFill="1" applyBorder="1" applyAlignment="1">
      <alignment vertical="center" wrapText="1"/>
    </xf>
    <xf numFmtId="4" fontId="26" fillId="0" borderId="1" xfId="7" applyNumberFormat="1" applyFont="1" applyFill="1" applyBorder="1" applyAlignment="1">
      <alignment vertical="center" wrapText="1"/>
    </xf>
    <xf numFmtId="0" fontId="26" fillId="0" borderId="20" xfId="7" applyFont="1" applyFill="1" applyBorder="1" applyAlignment="1">
      <alignment horizontal="center" vertical="center" wrapText="1"/>
    </xf>
    <xf numFmtId="0" fontId="7" fillId="0" borderId="0" xfId="8" applyFont="1"/>
    <xf numFmtId="0" fontId="7" fillId="0" borderId="0" xfId="8" applyFont="1" applyBorder="1"/>
    <xf numFmtId="0" fontId="7" fillId="2" borderId="0" xfId="8" applyFont="1" applyFill="1"/>
    <xf numFmtId="49" fontId="11" fillId="0" borderId="1" xfId="8" applyNumberFormat="1" applyFont="1" applyBorder="1" applyAlignment="1">
      <alignment horizontal="center" vertical="center"/>
    </xf>
    <xf numFmtId="0" fontId="32" fillId="0" borderId="0" xfId="8" applyFont="1"/>
    <xf numFmtId="49" fontId="32" fillId="0" borderId="11" xfId="8" applyNumberFormat="1" applyFont="1" applyBorder="1" applyAlignment="1">
      <alignment horizontal="center" vertical="center"/>
    </xf>
    <xf numFmtId="49" fontId="32" fillId="0" borderId="10" xfId="8" applyNumberFormat="1" applyFont="1" applyBorder="1" applyAlignment="1">
      <alignment horizontal="center" vertical="center"/>
    </xf>
    <xf numFmtId="0" fontId="8" fillId="0" borderId="0" xfId="8" applyFont="1"/>
    <xf numFmtId="49" fontId="8" fillId="0" borderId="11" xfId="8" applyNumberFormat="1" applyFont="1" applyBorder="1" applyAlignment="1">
      <alignment horizontal="center" vertical="center"/>
    </xf>
    <xf numFmtId="49" fontId="8" fillId="0" borderId="6" xfId="8" applyNumberFormat="1" applyFont="1" applyBorder="1" applyAlignment="1">
      <alignment horizontal="center" vertical="center"/>
    </xf>
    <xf numFmtId="49" fontId="32" fillId="0" borderId="26" xfId="8" applyNumberFormat="1" applyFont="1" applyBorder="1" applyAlignment="1">
      <alignment horizontal="center" vertical="center"/>
    </xf>
    <xf numFmtId="49" fontId="32" fillId="0" borderId="28" xfId="8" applyNumberFormat="1" applyFont="1" applyBorder="1" applyAlignment="1">
      <alignment horizontal="center" vertical="center"/>
    </xf>
    <xf numFmtId="49" fontId="7" fillId="0" borderId="20" xfId="8" applyNumberFormat="1" applyFont="1" applyBorder="1"/>
    <xf numFmtId="49" fontId="7" fillId="0" borderId="11" xfId="8" applyNumberFormat="1" applyFont="1" applyBorder="1" applyAlignment="1">
      <alignment horizontal="center" vertical="center"/>
    </xf>
    <xf numFmtId="49" fontId="7" fillId="0" borderId="6" xfId="8" applyNumberFormat="1" applyFont="1" applyBorder="1" applyAlignment="1">
      <alignment horizontal="center" vertical="center"/>
    </xf>
    <xf numFmtId="49" fontId="7" fillId="0" borderId="20" xfId="8" applyNumberFormat="1" applyFont="1" applyBorder="1" applyAlignment="1">
      <alignment horizontal="center" vertical="center"/>
    </xf>
    <xf numFmtId="49" fontId="7" fillId="0" borderId="10" xfId="8" applyNumberFormat="1" applyFont="1" applyBorder="1" applyAlignment="1">
      <alignment horizontal="center" vertical="center"/>
    </xf>
    <xf numFmtId="49" fontId="8" fillId="0" borderId="20" xfId="8" applyNumberFormat="1" applyFont="1" applyFill="1" applyBorder="1" applyAlignment="1">
      <alignment horizontal="center" vertical="center" wrapText="1"/>
    </xf>
    <xf numFmtId="49" fontId="7" fillId="2" borderId="10" xfId="8" applyNumberFormat="1" applyFont="1" applyFill="1" applyBorder="1" applyAlignment="1">
      <alignment horizontal="center" vertical="center"/>
    </xf>
    <xf numFmtId="0" fontId="33" fillId="2" borderId="0" xfId="8" applyFont="1" applyFill="1" applyBorder="1"/>
    <xf numFmtId="49" fontId="7" fillId="2" borderId="11" xfId="8" applyNumberFormat="1" applyFont="1" applyFill="1" applyBorder="1" applyAlignment="1">
      <alignment horizontal="center" vertical="center"/>
    </xf>
    <xf numFmtId="49" fontId="34" fillId="2" borderId="20" xfId="8" applyNumberFormat="1" applyFont="1" applyFill="1" applyBorder="1" applyAlignment="1">
      <alignment horizontal="center" vertical="center" wrapText="1"/>
    </xf>
    <xf numFmtId="0" fontId="33" fillId="2" borderId="0" xfId="8" applyFont="1" applyFill="1"/>
    <xf numFmtId="0" fontId="35" fillId="2" borderId="0" xfId="8" applyFont="1" applyFill="1" applyBorder="1"/>
    <xf numFmtId="49" fontId="7" fillId="2" borderId="20" xfId="8" applyNumberFormat="1" applyFont="1" applyFill="1" applyBorder="1" applyAlignment="1">
      <alignment horizontal="center" vertical="center"/>
    </xf>
    <xf numFmtId="0" fontId="35" fillId="2" borderId="0" xfId="8" applyFont="1" applyFill="1"/>
    <xf numFmtId="49" fontId="7" fillId="0" borderId="33" xfId="8" applyNumberFormat="1" applyFont="1" applyBorder="1"/>
    <xf numFmtId="0" fontId="12" fillId="0" borderId="0" xfId="8" applyFont="1"/>
    <xf numFmtId="0" fontId="12" fillId="0" borderId="0" xfId="8" applyFont="1" applyAlignment="1">
      <alignment horizontal="center"/>
    </xf>
    <xf numFmtId="0" fontId="12" fillId="2" borderId="0" xfId="8" applyFont="1" applyFill="1"/>
    <xf numFmtId="0" fontId="47" fillId="0" borderId="0" xfId="8" applyFont="1"/>
    <xf numFmtId="0" fontId="12" fillId="2" borderId="0" xfId="3" applyFont="1" applyFill="1" applyAlignment="1">
      <alignment horizontal="center"/>
    </xf>
    <xf numFmtId="0" fontId="14" fillId="2" borderId="0" xfId="3" applyFont="1" applyFill="1"/>
    <xf numFmtId="0" fontId="12" fillId="0" borderId="0" xfId="3" applyFont="1"/>
    <xf numFmtId="0" fontId="32" fillId="0" borderId="0" xfId="0" applyFont="1"/>
    <xf numFmtId="0" fontId="32" fillId="0" borderId="0" xfId="0" applyFont="1" applyAlignment="1">
      <alignment horizontal="right" wrapText="1"/>
    </xf>
    <xf numFmtId="0" fontId="48" fillId="0" borderId="0" xfId="0" applyFont="1" applyAlignment="1"/>
    <xf numFmtId="0" fontId="39" fillId="0" borderId="0" xfId="6" applyFont="1" applyBorder="1" applyAlignment="1">
      <alignment horizontal="left"/>
    </xf>
    <xf numFmtId="0" fontId="39" fillId="0" borderId="0" xfId="6" applyFont="1" applyBorder="1" applyAlignment="1">
      <alignment horizontal="right"/>
    </xf>
    <xf numFmtId="4" fontId="43" fillId="0" borderId="0" xfId="6" applyNumberFormat="1" applyFont="1" applyBorder="1" applyAlignment="1">
      <alignment horizontal="right"/>
    </xf>
    <xf numFmtId="4" fontId="24" fillId="0" borderId="10" xfId="7" applyNumberFormat="1" applyFont="1" applyBorder="1" applyAlignment="1">
      <alignment vertical="center" wrapText="1"/>
    </xf>
    <xf numFmtId="0" fontId="24" fillId="0" borderId="10" xfId="7" applyFont="1" applyBorder="1" applyAlignment="1">
      <alignment vertical="center" wrapText="1"/>
    </xf>
    <xf numFmtId="0" fontId="24" fillId="0" borderId="10" xfId="7" applyFont="1" applyBorder="1" applyAlignment="1">
      <alignment horizontal="center" vertical="center" wrapText="1"/>
    </xf>
    <xf numFmtId="2" fontId="24" fillId="0" borderId="10" xfId="7" applyNumberFormat="1" applyFont="1" applyBorder="1" applyAlignment="1">
      <alignment vertical="center" wrapText="1"/>
    </xf>
    <xf numFmtId="4" fontId="7" fillId="0" borderId="1" xfId="8" applyNumberFormat="1" applyFont="1" applyBorder="1"/>
    <xf numFmtId="4" fontId="33" fillId="2" borderId="1" xfId="8" applyNumberFormat="1" applyFont="1" applyFill="1" applyBorder="1"/>
    <xf numFmtId="4" fontId="7" fillId="0" borderId="4" xfId="8" applyNumberFormat="1" applyFont="1" applyBorder="1"/>
    <xf numFmtId="0" fontId="12" fillId="0" borderId="0" xfId="7" applyFont="1" applyAlignment="1">
      <alignment horizontal="right"/>
    </xf>
    <xf numFmtId="0" fontId="20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7" fillId="0" borderId="0" xfId="7" applyFont="1" applyAlignment="1">
      <alignment horizontal="right"/>
    </xf>
    <xf numFmtId="49" fontId="11" fillId="0" borderId="1" xfId="8" applyNumberFormat="1" applyFont="1" applyFill="1" applyBorder="1" applyAlignment="1">
      <alignment horizontal="center" vertical="center"/>
    </xf>
    <xf numFmtId="4" fontId="32" fillId="0" borderId="5" xfId="8" applyNumberFormat="1" applyFont="1" applyBorder="1" applyAlignment="1">
      <alignment vertical="center"/>
    </xf>
    <xf numFmtId="49" fontId="32" fillId="0" borderId="27" xfId="8" applyNumberFormat="1" applyFont="1" applyBorder="1" applyAlignment="1">
      <alignment vertical="center"/>
    </xf>
    <xf numFmtId="4" fontId="32" fillId="0" borderId="1" xfId="8" applyNumberFormat="1" applyFont="1" applyBorder="1" applyAlignment="1">
      <alignment vertical="center"/>
    </xf>
    <xf numFmtId="49" fontId="32" fillId="0" borderId="20" xfId="8" applyNumberFormat="1" applyFont="1" applyBorder="1" applyAlignment="1">
      <alignment vertical="center"/>
    </xf>
    <xf numFmtId="4" fontId="7" fillId="0" borderId="1" xfId="8" applyNumberFormat="1" applyFont="1" applyBorder="1" applyAlignment="1">
      <alignment vertical="center"/>
    </xf>
    <xf numFmtId="49" fontId="7" fillId="0" borderId="20" xfId="8" applyNumberFormat="1" applyFont="1" applyBorder="1" applyAlignment="1">
      <alignment vertical="center"/>
    </xf>
    <xf numFmtId="4" fontId="53" fillId="0" borderId="1" xfId="7" applyNumberFormat="1" applyFont="1" applyBorder="1" applyAlignment="1">
      <alignment vertical="center" wrapText="1"/>
    </xf>
    <xf numFmtId="4" fontId="24" fillId="0" borderId="2" xfId="7" applyNumberFormat="1" applyFont="1" applyFill="1" applyBorder="1" applyAlignment="1">
      <alignment vertical="center" wrapText="1"/>
    </xf>
    <xf numFmtId="4" fontId="25" fillId="0" borderId="1" xfId="7" applyNumberFormat="1" applyFont="1" applyFill="1" applyBorder="1" applyAlignment="1">
      <alignment vertical="center" wrapText="1"/>
    </xf>
    <xf numFmtId="0" fontId="41" fillId="0" borderId="0" xfId="6" applyFont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Alignment="1">
      <alignment horizontal="center"/>
    </xf>
    <xf numFmtId="0" fontId="8" fillId="0" borderId="0" xfId="6" applyFont="1" applyFill="1" applyAlignment="1">
      <alignment horizontal="left"/>
    </xf>
    <xf numFmtId="0" fontId="45" fillId="0" borderId="0" xfId="6" applyFont="1" applyFill="1" applyAlignment="1">
      <alignment horizontal="center"/>
    </xf>
    <xf numFmtId="0" fontId="39" fillId="0" borderId="0" xfId="6" applyFont="1" applyFill="1" applyBorder="1" applyAlignment="1">
      <alignment horizontal="left"/>
    </xf>
    <xf numFmtId="0" fontId="39" fillId="0" borderId="0" xfId="6" applyFont="1" applyFill="1" applyBorder="1" applyAlignment="1">
      <alignment horizontal="right"/>
    </xf>
    <xf numFmtId="0" fontId="39" fillId="0" borderId="0" xfId="6" applyFont="1" applyFill="1" applyBorder="1" applyAlignment="1">
      <alignment horizontal="center"/>
    </xf>
    <xf numFmtId="4" fontId="43" fillId="0" borderId="0" xfId="6" applyNumberFormat="1" applyFont="1" applyFill="1" applyBorder="1" applyAlignment="1">
      <alignment horizontal="right"/>
    </xf>
    <xf numFmtId="4" fontId="32" fillId="2" borderId="1" xfId="8" applyNumberFormat="1" applyFont="1" applyFill="1" applyBorder="1"/>
    <xf numFmtId="4" fontId="32" fillId="0" borderId="0" xfId="8" applyNumberFormat="1" applyFont="1"/>
    <xf numFmtId="0" fontId="25" fillId="2" borderId="1" xfId="7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indent="1"/>
    </xf>
    <xf numFmtId="0" fontId="11" fillId="0" borderId="0" xfId="0" applyFont="1" applyBorder="1" applyAlignment="1">
      <alignment horizontal="center" wrapText="1"/>
    </xf>
    <xf numFmtId="0" fontId="0" fillId="0" borderId="0" xfId="0" applyAlignment="1"/>
    <xf numFmtId="0" fontId="21" fillId="0" borderId="0" xfId="0" applyFont="1" applyAlignment="1">
      <alignment horizontal="center"/>
    </xf>
    <xf numFmtId="0" fontId="12" fillId="0" borderId="0" xfId="7" applyFont="1" applyBorder="1" applyAlignment="1">
      <alignment horizontal="left"/>
    </xf>
    <xf numFmtId="0" fontId="25" fillId="0" borderId="1" xfId="7" applyFont="1" applyFill="1" applyBorder="1" applyAlignment="1">
      <alignment horizontal="center" vertical="center" wrapText="1"/>
    </xf>
    <xf numFmtId="0" fontId="25" fillId="2" borderId="10" xfId="7" applyFont="1" applyFill="1" applyBorder="1" applyAlignment="1">
      <alignment horizontal="left" vertical="center" wrapText="1" indent="1"/>
    </xf>
    <xf numFmtId="0" fontId="25" fillId="2" borderId="9" xfId="7" applyFont="1" applyFill="1" applyBorder="1" applyAlignment="1">
      <alignment horizontal="left" vertical="center" wrapText="1" indent="1"/>
    </xf>
    <xf numFmtId="0" fontId="24" fillId="0" borderId="1" xfId="7" applyFont="1" applyBorder="1" applyAlignment="1">
      <alignment horizontal="center" vertical="center" wrapText="1"/>
    </xf>
    <xf numFmtId="49" fontId="8" fillId="0" borderId="1" xfId="8" applyNumberFormat="1" applyFont="1" applyFill="1" applyBorder="1" applyAlignment="1">
      <alignment horizontal="center" vertical="center" wrapText="1"/>
    </xf>
    <xf numFmtId="49" fontId="11" fillId="0" borderId="10" xfId="8" applyNumberFormat="1" applyFont="1" applyBorder="1" applyAlignment="1">
      <alignment horizontal="center" vertical="center"/>
    </xf>
    <xf numFmtId="49" fontId="11" fillId="0" borderId="11" xfId="8" applyNumberFormat="1" applyFont="1" applyBorder="1" applyAlignment="1">
      <alignment horizontal="center" vertical="center"/>
    </xf>
    <xf numFmtId="0" fontId="21" fillId="0" borderId="3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5" fillId="0" borderId="16" xfId="0" applyFont="1" applyFill="1" applyBorder="1" applyAlignment="1">
      <alignment horizontal="center"/>
    </xf>
    <xf numFmtId="0" fontId="7" fillId="0" borderId="22" xfId="0" applyFont="1" applyFill="1" applyBorder="1"/>
    <xf numFmtId="0" fontId="12" fillId="0" borderId="0" xfId="7" applyFont="1" applyBorder="1" applyAlignment="1"/>
    <xf numFmtId="0" fontId="12" fillId="0" borderId="7" xfId="7" applyFont="1" applyBorder="1" applyAlignment="1"/>
    <xf numFmtId="0" fontId="7" fillId="0" borderId="0" xfId="0" applyFont="1" applyBorder="1" applyAlignment="1">
      <alignment horizontal="center"/>
    </xf>
    <xf numFmtId="0" fontId="2" fillId="0" borderId="0" xfId="7" applyFont="1"/>
    <xf numFmtId="0" fontId="29" fillId="0" borderId="1" xfId="7" applyFont="1" applyBorder="1" applyAlignment="1">
      <alignment horizontal="center" vertical="center" wrapText="1"/>
    </xf>
    <xf numFmtId="0" fontId="24" fillId="0" borderId="5" xfId="7" applyFont="1" applyBorder="1" applyAlignment="1">
      <alignment horizontal="center" vertical="center" wrapText="1"/>
    </xf>
    <xf numFmtId="0" fontId="24" fillId="0" borderId="6" xfId="7" applyFont="1" applyBorder="1" applyAlignment="1">
      <alignment horizontal="center" vertical="center" wrapText="1"/>
    </xf>
    <xf numFmtId="0" fontId="24" fillId="0" borderId="27" xfId="7" applyFont="1" applyBorder="1" applyAlignment="1">
      <alignment horizontal="center" vertical="center" wrapText="1"/>
    </xf>
    <xf numFmtId="2" fontId="2" fillId="0" borderId="0" xfId="7" applyNumberFormat="1" applyFont="1"/>
    <xf numFmtId="4" fontId="53" fillId="0" borderId="10" xfId="7" applyNumberFormat="1" applyFont="1" applyBorder="1" applyAlignment="1">
      <alignment vertical="center" wrapText="1"/>
    </xf>
    <xf numFmtId="0" fontId="2" fillId="2" borderId="0" xfId="7" applyFont="1" applyFill="1"/>
    <xf numFmtId="4" fontId="10" fillId="0" borderId="8" xfId="7" applyNumberFormat="1" applyFont="1" applyBorder="1"/>
    <xf numFmtId="0" fontId="2" fillId="0" borderId="0" xfId="7" applyFont="1" applyFill="1"/>
    <xf numFmtId="4" fontId="53" fillId="2" borderId="1" xfId="7" applyNumberFormat="1" applyFont="1" applyFill="1" applyBorder="1" applyAlignment="1">
      <alignment vertical="center" wrapText="1"/>
    </xf>
    <xf numFmtId="0" fontId="25" fillId="0" borderId="1" xfId="7" applyFont="1" applyFill="1" applyBorder="1" applyAlignment="1">
      <alignment horizontal="center" wrapText="1"/>
    </xf>
    <xf numFmtId="2" fontId="25" fillId="0" borderId="1" xfId="7" applyNumberFormat="1" applyFont="1" applyFill="1" applyBorder="1" applyAlignment="1">
      <alignment vertical="center" wrapText="1"/>
    </xf>
    <xf numFmtId="0" fontId="12" fillId="2" borderId="0" xfId="7" applyFont="1" applyFill="1" applyBorder="1" applyAlignment="1">
      <alignment horizontal="center"/>
    </xf>
    <xf numFmtId="0" fontId="14" fillId="2" borderId="0" xfId="7" applyFont="1" applyFill="1" applyBorder="1"/>
    <xf numFmtId="0" fontId="12" fillId="0" borderId="0" xfId="7" applyFont="1" applyBorder="1"/>
    <xf numFmtId="0" fontId="12" fillId="2" borderId="0" xfId="7" applyFont="1" applyFill="1" applyBorder="1"/>
    <xf numFmtId="0" fontId="12" fillId="0" borderId="0" xfId="7" applyFont="1" applyFill="1" applyBorder="1" applyAlignment="1">
      <alignment vertical="center" wrapText="1"/>
    </xf>
    <xf numFmtId="0" fontId="32" fillId="0" borderId="26" xfId="8" applyNumberFormat="1" applyFont="1" applyBorder="1" applyAlignment="1">
      <alignment horizontal="center" vertical="center"/>
    </xf>
    <xf numFmtId="0" fontId="32" fillId="0" borderId="1" xfId="8" applyNumberFormat="1" applyFont="1" applyBorder="1" applyAlignment="1">
      <alignment horizontal="center" vertical="center"/>
    </xf>
    <xf numFmtId="49" fontId="41" fillId="0" borderId="6" xfId="8" applyNumberFormat="1" applyFont="1" applyBorder="1" applyAlignment="1">
      <alignment horizontal="center" vertical="center"/>
    </xf>
    <xf numFmtId="49" fontId="32" fillId="0" borderId="1" xfId="8" applyNumberFormat="1" applyFont="1" applyBorder="1" applyAlignment="1">
      <alignment horizontal="center" vertical="center"/>
    </xf>
    <xf numFmtId="49" fontId="7" fillId="0" borderId="1" xfId="8" applyNumberFormat="1" applyFont="1" applyBorder="1" applyAlignment="1">
      <alignment horizontal="center" vertical="center"/>
    </xf>
    <xf numFmtId="49" fontId="32" fillId="0" borderId="24" xfId="8" applyNumberFormat="1" applyFont="1" applyBorder="1" applyAlignment="1">
      <alignment horizontal="center" vertical="center"/>
    </xf>
    <xf numFmtId="49" fontId="32" fillId="0" borderId="6" xfId="8" applyNumberFormat="1" applyFont="1" applyBorder="1" applyAlignment="1">
      <alignment horizontal="center" vertical="center"/>
    </xf>
    <xf numFmtId="49" fontId="32" fillId="2" borderId="10" xfId="8" applyNumberFormat="1" applyFont="1" applyFill="1" applyBorder="1" applyAlignment="1">
      <alignment horizontal="center" vertical="center"/>
    </xf>
    <xf numFmtId="49" fontId="33" fillId="2" borderId="1" xfId="8" applyNumberFormat="1" applyFont="1" applyFill="1" applyBorder="1" applyAlignment="1">
      <alignment horizontal="center" vertical="center"/>
    </xf>
    <xf numFmtId="49" fontId="35" fillId="2" borderId="1" xfId="8" applyNumberFormat="1" applyFont="1" applyFill="1" applyBorder="1" applyAlignment="1">
      <alignment horizontal="center" vertical="center"/>
    </xf>
    <xf numFmtId="0" fontId="12" fillId="2" borderId="45" xfId="8" applyFont="1" applyFill="1" applyBorder="1"/>
    <xf numFmtId="0" fontId="12" fillId="0" borderId="45" xfId="8" applyFont="1" applyBorder="1"/>
    <xf numFmtId="2" fontId="39" fillId="3" borderId="0" xfId="6" applyNumberFormat="1" applyFont="1" applyFill="1" applyAlignment="1">
      <alignment horizontal="left"/>
    </xf>
    <xf numFmtId="0" fontId="25" fillId="2" borderId="1" xfId="7" applyFont="1" applyFill="1" applyBorder="1" applyAlignment="1">
      <alignment horizontal="center" vertical="center" wrapText="1"/>
    </xf>
    <xf numFmtId="0" fontId="25" fillId="0" borderId="1" xfId="7" applyFont="1" applyFill="1" applyBorder="1" applyAlignment="1">
      <alignment horizontal="center" vertical="center" wrapText="1"/>
    </xf>
    <xf numFmtId="0" fontId="25" fillId="0" borderId="1" xfId="7" applyFont="1" applyFill="1" applyBorder="1" applyAlignment="1">
      <alignment horizontal="center" vertical="center" wrapText="1"/>
    </xf>
    <xf numFmtId="0" fontId="25" fillId="2" borderId="1" xfId="7" applyFont="1" applyFill="1" applyBorder="1" applyAlignment="1">
      <alignment horizontal="center" vertical="center" wrapText="1"/>
    </xf>
    <xf numFmtId="0" fontId="1" fillId="2" borderId="0" xfId="7" applyFont="1" applyFill="1"/>
    <xf numFmtId="4" fontId="53" fillId="2" borderId="1" xfId="7" applyNumberFormat="1" applyFont="1" applyFill="1" applyBorder="1" applyAlignment="1">
      <alignment horizontal="right" vertical="center" wrapText="1"/>
    </xf>
    <xf numFmtId="4" fontId="24" fillId="2" borderId="1" xfId="7" applyNumberFormat="1" applyFont="1" applyFill="1" applyBorder="1" applyAlignment="1">
      <alignment horizontal="right" vertical="center" wrapText="1"/>
    </xf>
    <xf numFmtId="0" fontId="1" fillId="0" borderId="0" xfId="7" applyFont="1" applyFill="1"/>
    <xf numFmtId="4" fontId="10" fillId="0" borderId="0" xfId="7" applyNumberFormat="1" applyFont="1"/>
    <xf numFmtId="4" fontId="32" fillId="0" borderId="1" xfId="8" applyNumberFormat="1" applyFont="1" applyBorder="1"/>
    <xf numFmtId="4" fontId="36" fillId="0" borderId="0" xfId="2" applyNumberFormat="1" applyFont="1" applyFill="1"/>
    <xf numFmtId="0" fontId="56" fillId="0" borderId="0" xfId="8" applyFont="1" applyAlignment="1">
      <alignment horizontal="center"/>
    </xf>
    <xf numFmtId="0" fontId="41" fillId="0" borderId="0" xfId="6" applyFont="1" applyAlignment="1">
      <alignment horizontal="center"/>
    </xf>
    <xf numFmtId="0" fontId="39" fillId="0" borderId="0" xfId="6" applyFont="1" applyBorder="1" applyAlignment="1">
      <alignment horizontal="center"/>
    </xf>
    <xf numFmtId="0" fontId="25" fillId="0" borderId="1" xfId="7" applyFont="1" applyFill="1" applyBorder="1" applyAlignment="1">
      <alignment horizontal="center" vertical="center" wrapText="1"/>
    </xf>
    <xf numFmtId="0" fontId="24" fillId="0" borderId="1" xfId="7" applyFont="1" applyBorder="1" applyAlignment="1">
      <alignment horizontal="center" vertical="center" wrapText="1"/>
    </xf>
    <xf numFmtId="49" fontId="8" fillId="0" borderId="1" xfId="8" applyNumberFormat="1" applyFont="1" applyFill="1" applyBorder="1" applyAlignment="1">
      <alignment horizontal="center" vertical="center" wrapText="1"/>
    </xf>
    <xf numFmtId="0" fontId="41" fillId="0" borderId="0" xfId="6" applyFont="1" applyAlignment="1">
      <alignment horizontal="center"/>
    </xf>
    <xf numFmtId="0" fontId="39" fillId="0" borderId="0" xfId="6" applyFont="1" applyBorder="1" applyAlignment="1">
      <alignment horizontal="center"/>
    </xf>
    <xf numFmtId="0" fontId="12" fillId="0" borderId="0" xfId="7" applyFont="1" applyFill="1" applyBorder="1" applyAlignment="1">
      <alignment vertical="center" wrapText="1"/>
    </xf>
    <xf numFmtId="0" fontId="12" fillId="0" borderId="0" xfId="7" applyFont="1" applyFill="1" applyBorder="1" applyAlignment="1">
      <alignment horizontal="left" vertical="center" wrapText="1"/>
    </xf>
    <xf numFmtId="0" fontId="12" fillId="2" borderId="0" xfId="7" applyFont="1" applyFill="1" applyAlignment="1">
      <alignment horizontal="left"/>
    </xf>
    <xf numFmtId="0" fontId="13" fillId="0" borderId="0" xfId="7" applyFont="1" applyAlignment="1">
      <alignment horizontal="center" vertical="center" wrapText="1"/>
    </xf>
    <xf numFmtId="0" fontId="13" fillId="0" borderId="0" xfId="7" applyFont="1" applyAlignment="1">
      <alignment horizontal="center" vertical="center"/>
    </xf>
    <xf numFmtId="0" fontId="24" fillId="2" borderId="12" xfId="7" applyFont="1" applyFill="1" applyBorder="1" applyAlignment="1">
      <alignment horizontal="center" vertical="center" wrapText="1"/>
    </xf>
    <xf numFmtId="0" fontId="24" fillId="2" borderId="8" xfId="7" applyFont="1" applyFill="1" applyBorder="1" applyAlignment="1">
      <alignment horizontal="center" vertical="center" wrapText="1"/>
    </xf>
    <xf numFmtId="0" fontId="24" fillId="2" borderId="13" xfId="7" applyFont="1" applyFill="1" applyBorder="1" applyAlignment="1">
      <alignment horizontal="center" vertical="center" wrapText="1"/>
    </xf>
    <xf numFmtId="0" fontId="24" fillId="2" borderId="6" xfId="7" applyFont="1" applyFill="1" applyBorder="1" applyAlignment="1">
      <alignment horizontal="center" vertical="center" wrapText="1"/>
    </xf>
    <xf numFmtId="0" fontId="24" fillId="2" borderId="7" xfId="7" applyFont="1" applyFill="1" applyBorder="1" applyAlignment="1">
      <alignment horizontal="center" vertical="center" wrapText="1"/>
    </xf>
    <xf numFmtId="0" fontId="24" fillId="2" borderId="14" xfId="7" applyFont="1" applyFill="1" applyBorder="1" applyAlignment="1">
      <alignment horizontal="center" vertical="center" wrapText="1"/>
    </xf>
    <xf numFmtId="0" fontId="25" fillId="2" borderId="1" xfId="7" applyFont="1" applyFill="1" applyBorder="1" applyAlignment="1">
      <alignment horizontal="center" vertical="center" wrapText="1"/>
    </xf>
    <xf numFmtId="0" fontId="26" fillId="2" borderId="10" xfId="7" applyFont="1" applyFill="1" applyBorder="1" applyAlignment="1">
      <alignment horizontal="left" vertical="center" wrapText="1"/>
    </xf>
    <xf numFmtId="0" fontId="26" fillId="2" borderId="9" xfId="7" applyFont="1" applyFill="1" applyBorder="1" applyAlignment="1">
      <alignment horizontal="left" vertical="center" wrapText="1"/>
    </xf>
    <xf numFmtId="0" fontId="25" fillId="2" borderId="10" xfId="7" applyFont="1" applyFill="1" applyBorder="1" applyAlignment="1">
      <alignment horizontal="left" vertical="center" wrapText="1" indent="1"/>
    </xf>
    <xf numFmtId="0" fontId="25" fillId="2" borderId="9" xfId="7" applyFont="1" applyFill="1" applyBorder="1" applyAlignment="1">
      <alignment horizontal="left" vertical="center" wrapText="1" indent="1"/>
    </xf>
    <xf numFmtId="0" fontId="25" fillId="2" borderId="10" xfId="7" applyFont="1" applyFill="1" applyBorder="1" applyAlignment="1">
      <alignment horizontal="left" vertical="center" wrapText="1" indent="3"/>
    </xf>
    <xf numFmtId="0" fontId="25" fillId="2" borderId="9" xfId="7" applyFont="1" applyFill="1" applyBorder="1" applyAlignment="1">
      <alignment horizontal="left" vertical="center" wrapText="1" indent="3"/>
    </xf>
    <xf numFmtId="0" fontId="29" fillId="2" borderId="10" xfId="7" applyFont="1" applyFill="1" applyBorder="1" applyAlignment="1">
      <alignment horizontal="center" vertical="center" wrapText="1"/>
    </xf>
    <xf numFmtId="0" fontId="29" fillId="2" borderId="9" xfId="7" applyFont="1" applyFill="1" applyBorder="1" applyAlignment="1">
      <alignment horizontal="center" vertical="center" wrapText="1"/>
    </xf>
    <xf numFmtId="0" fontId="29" fillId="2" borderId="11" xfId="7" applyFont="1" applyFill="1" applyBorder="1" applyAlignment="1">
      <alignment horizontal="center" vertical="center" wrapText="1"/>
    </xf>
    <xf numFmtId="0" fontId="24" fillId="2" borderId="10" xfId="7" applyFont="1" applyFill="1" applyBorder="1" applyAlignment="1">
      <alignment horizontal="left" vertical="center" wrapText="1" indent="3"/>
    </xf>
    <xf numFmtId="0" fontId="0" fillId="0" borderId="9" xfId="0" applyBorder="1" applyAlignment="1">
      <alignment horizontal="left" vertical="center" wrapText="1" indent="3"/>
    </xf>
    <xf numFmtId="0" fontId="24" fillId="2" borderId="10" xfId="7" applyFont="1" applyFill="1" applyBorder="1" applyAlignment="1">
      <alignment horizontal="left" vertical="center" wrapText="1" indent="5"/>
    </xf>
    <xf numFmtId="0" fontId="24" fillId="2" borderId="9" xfId="7" applyFont="1" applyFill="1" applyBorder="1" applyAlignment="1">
      <alignment horizontal="left" vertical="center" wrapText="1" indent="5"/>
    </xf>
    <xf numFmtId="0" fontId="24" fillId="2" borderId="10" xfId="7" applyFont="1" applyFill="1" applyBorder="1" applyAlignment="1">
      <alignment horizontal="left" vertical="center" wrapText="1" indent="1"/>
    </xf>
    <xf numFmtId="0" fontId="24" fillId="2" borderId="9" xfId="7" applyFont="1" applyFill="1" applyBorder="1" applyAlignment="1">
      <alignment horizontal="left" vertical="center" wrapText="1" indent="1"/>
    </xf>
    <xf numFmtId="0" fontId="25" fillId="2" borderId="10" xfId="7" applyFont="1" applyFill="1" applyBorder="1" applyAlignment="1">
      <alignment horizontal="left" vertical="center" wrapText="1" indent="2"/>
    </xf>
    <xf numFmtId="0" fontId="25" fillId="2" borderId="9" xfId="7" applyFont="1" applyFill="1" applyBorder="1" applyAlignment="1">
      <alignment horizontal="left" vertical="center" wrapText="1" indent="2"/>
    </xf>
    <xf numFmtId="0" fontId="25" fillId="2" borderId="10" xfId="3" applyFont="1" applyFill="1" applyBorder="1" applyAlignment="1">
      <alignment horizontal="left" vertical="center" wrapText="1" indent="3"/>
    </xf>
    <xf numFmtId="0" fontId="25" fillId="2" borderId="9" xfId="3" applyFont="1" applyFill="1" applyBorder="1" applyAlignment="1">
      <alignment horizontal="left" vertical="center" wrapText="1" indent="3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right" vertical="center" wrapText="1" indent="1"/>
    </xf>
    <xf numFmtId="0" fontId="7" fillId="0" borderId="22" xfId="0" applyFont="1" applyFill="1" applyBorder="1" applyAlignment="1">
      <alignment horizontal="right" vertical="center" wrapText="1" indent="1"/>
    </xf>
    <xf numFmtId="0" fontId="7" fillId="2" borderId="0" xfId="7" applyFont="1" applyFill="1" applyAlignment="1">
      <alignment horizontal="center"/>
    </xf>
    <xf numFmtId="0" fontId="24" fillId="2" borderId="4" xfId="7" applyFont="1" applyFill="1" applyBorder="1" applyAlignment="1">
      <alignment horizontal="center" vertical="center" wrapText="1"/>
    </xf>
    <xf numFmtId="0" fontId="24" fillId="2" borderId="5" xfId="7" applyFont="1" applyFill="1" applyBorder="1" applyAlignment="1">
      <alignment horizontal="center" vertical="center" wrapText="1"/>
    </xf>
    <xf numFmtId="0" fontId="25" fillId="0" borderId="1" xfId="7" applyFont="1" applyFill="1" applyBorder="1" applyAlignment="1">
      <alignment horizontal="center" vertical="center" wrapText="1"/>
    </xf>
    <xf numFmtId="0" fontId="24" fillId="0" borderId="1" xfId="7" applyFont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8" fillId="2" borderId="37" xfId="4" applyNumberFormat="1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3" fillId="0" borderId="0" xfId="0" applyFont="1" applyFill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41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7" fillId="0" borderId="0" xfId="7" applyFont="1" applyBorder="1" applyAlignment="1">
      <alignment horizontal="left" wrapText="1"/>
    </xf>
    <xf numFmtId="0" fontId="19" fillId="0" borderId="0" xfId="0" applyFont="1" applyAlignment="1">
      <alignment horizontal="right" wrapText="1"/>
    </xf>
    <xf numFmtId="0" fontId="49" fillId="0" borderId="0" xfId="0" applyFont="1" applyAlignment="1">
      <alignment horizontal="right"/>
    </xf>
    <xf numFmtId="0" fontId="7" fillId="0" borderId="0" xfId="0" applyFont="1" applyBorder="1" applyAlignment="1">
      <alignment horizontal="right" wrapText="1"/>
    </xf>
    <xf numFmtId="0" fontId="50" fillId="0" borderId="0" xfId="0" applyFont="1" applyAlignment="1">
      <alignment horizontal="right"/>
    </xf>
    <xf numFmtId="0" fontId="20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51" fillId="0" borderId="0" xfId="0" applyFont="1" applyBorder="1" applyAlignment="1">
      <alignment horizontal="right" wrapText="1"/>
    </xf>
    <xf numFmtId="0" fontId="52" fillId="0" borderId="0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50" fillId="0" borderId="7" xfId="0" applyFont="1" applyBorder="1" applyAlignment="1">
      <alignment horizontal="right"/>
    </xf>
    <xf numFmtId="0" fontId="0" fillId="0" borderId="0" xfId="0"/>
    <xf numFmtId="0" fontId="0" fillId="0" borderId="7" xfId="0" applyBorder="1"/>
    <xf numFmtId="0" fontId="0" fillId="0" borderId="0" xfId="0" applyAlignment="1"/>
    <xf numFmtId="0" fontId="54" fillId="2" borderId="10" xfId="7" applyFont="1" applyFill="1" applyBorder="1" applyAlignment="1">
      <alignment horizontal="left" vertical="center" wrapText="1" indent="2"/>
    </xf>
    <xf numFmtId="0" fontId="54" fillId="2" borderId="9" xfId="7" applyFont="1" applyFill="1" applyBorder="1" applyAlignment="1">
      <alignment horizontal="left" vertical="center" wrapText="1" indent="2"/>
    </xf>
    <xf numFmtId="0" fontId="27" fillId="2" borderId="10" xfId="7" applyFont="1" applyFill="1" applyBorder="1" applyAlignment="1">
      <alignment vertical="center" wrapText="1"/>
    </xf>
    <xf numFmtId="0" fontId="27" fillId="2" borderId="9" xfId="7" applyFont="1" applyFill="1" applyBorder="1" applyAlignment="1">
      <alignment vertical="center" wrapText="1"/>
    </xf>
    <xf numFmtId="0" fontId="25" fillId="2" borderId="10" xfId="7" applyFont="1" applyFill="1" applyBorder="1" applyAlignment="1">
      <alignment horizontal="left" vertical="top" wrapText="1" indent="3"/>
    </xf>
    <xf numFmtId="0" fontId="25" fillId="2" borderId="9" xfId="7" applyFont="1" applyFill="1" applyBorder="1" applyAlignment="1">
      <alignment horizontal="left" vertical="top" wrapText="1" indent="3"/>
    </xf>
    <xf numFmtId="0" fontId="25" fillId="2" borderId="10" xfId="7" applyFont="1" applyFill="1" applyBorder="1" applyAlignment="1">
      <alignment horizontal="left" vertical="center" wrapText="1" indent="5"/>
    </xf>
    <xf numFmtId="0" fontId="25" fillId="2" borderId="9" xfId="7" applyFont="1" applyFill="1" applyBorder="1" applyAlignment="1">
      <alignment horizontal="left" vertical="center" wrapText="1" indent="5"/>
    </xf>
    <xf numFmtId="0" fontId="0" fillId="0" borderId="9" xfId="0" applyBorder="1"/>
    <xf numFmtId="0" fontId="0" fillId="0" borderId="30" xfId="0" applyBorder="1"/>
    <xf numFmtId="0" fontId="54" fillId="2" borderId="10" xfId="7" applyFont="1" applyFill="1" applyBorder="1" applyAlignment="1">
      <alignment horizontal="left" vertical="center" wrapText="1" indent="1"/>
    </xf>
    <xf numFmtId="0" fontId="54" fillId="2" borderId="9" xfId="7" applyFont="1" applyFill="1" applyBorder="1" applyAlignment="1">
      <alignment horizontal="left" vertical="center" wrapText="1" indent="1"/>
    </xf>
    <xf numFmtId="0" fontId="24" fillId="2" borderId="9" xfId="7" applyFont="1" applyFill="1" applyBorder="1" applyAlignment="1">
      <alignment horizontal="left" vertical="center" wrapText="1" indent="3"/>
    </xf>
    <xf numFmtId="0" fontId="53" fillId="2" borderId="10" xfId="7" applyFont="1" applyFill="1" applyBorder="1" applyAlignment="1">
      <alignment horizontal="left" vertical="center" wrapText="1" indent="3"/>
    </xf>
    <xf numFmtId="0" fontId="53" fillId="2" borderId="9" xfId="7" applyFont="1" applyFill="1" applyBorder="1" applyAlignment="1">
      <alignment horizontal="left" vertical="center" wrapText="1" indent="3"/>
    </xf>
    <xf numFmtId="2" fontId="24" fillId="2" borderId="10" xfId="7" applyNumberFormat="1" applyFont="1" applyFill="1" applyBorder="1" applyAlignment="1">
      <alignment horizontal="left" vertical="center" wrapText="1" indent="5"/>
    </xf>
    <xf numFmtId="2" fontId="0" fillId="0" borderId="9" xfId="0" applyNumberFormat="1" applyBorder="1" applyAlignment="1">
      <alignment horizontal="left" vertical="center" wrapText="1" indent="5"/>
    </xf>
    <xf numFmtId="2" fontId="0" fillId="0" borderId="30" xfId="0" applyNumberFormat="1" applyBorder="1" applyAlignment="1">
      <alignment horizontal="left" vertical="center" wrapText="1" indent="5"/>
    </xf>
    <xf numFmtId="0" fontId="25" fillId="2" borderId="32" xfId="7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6" fillId="2" borderId="10" xfId="7" applyFont="1" applyFill="1" applyBorder="1" applyAlignment="1">
      <alignment vertical="center" wrapText="1"/>
    </xf>
    <xf numFmtId="0" fontId="26" fillId="2" borderId="9" xfId="7" applyFont="1" applyFill="1" applyBorder="1" applyAlignment="1">
      <alignment vertical="center" wrapText="1"/>
    </xf>
    <xf numFmtId="0" fontId="8" fillId="0" borderId="0" xfId="8" applyFont="1" applyFill="1" applyAlignment="1">
      <alignment horizontal="left"/>
    </xf>
    <xf numFmtId="4" fontId="7" fillId="0" borderId="4" xfId="8" applyNumberFormat="1" applyFont="1" applyBorder="1" applyAlignment="1">
      <alignment horizontal="center"/>
    </xf>
    <xf numFmtId="4" fontId="7" fillId="0" borderId="5" xfId="8" applyNumberFormat="1" applyFont="1" applyBorder="1" applyAlignment="1">
      <alignment horizontal="center"/>
    </xf>
    <xf numFmtId="49" fontId="7" fillId="0" borderId="33" xfId="8" applyNumberFormat="1" applyFont="1" applyBorder="1" applyAlignment="1">
      <alignment horizontal="center"/>
    </xf>
    <xf numFmtId="49" fontId="7" fillId="0" borderId="27" xfId="8" applyNumberFormat="1" applyFont="1" applyBorder="1" applyAlignment="1">
      <alignment horizontal="center"/>
    </xf>
    <xf numFmtId="49" fontId="8" fillId="0" borderId="10" xfId="8" applyNumberFormat="1" applyFont="1" applyFill="1" applyBorder="1" applyAlignment="1">
      <alignment horizontal="left" vertical="center" wrapText="1"/>
    </xf>
    <xf numFmtId="49" fontId="8" fillId="0" borderId="9" xfId="8" applyNumberFormat="1" applyFont="1" applyFill="1" applyBorder="1" applyAlignment="1">
      <alignment horizontal="left" vertical="center" wrapText="1"/>
    </xf>
    <xf numFmtId="49" fontId="8" fillId="0" borderId="11" xfId="8" applyNumberFormat="1" applyFont="1" applyFill="1" applyBorder="1" applyAlignment="1">
      <alignment horizontal="left" vertical="center" wrapText="1"/>
    </xf>
    <xf numFmtId="49" fontId="7" fillId="0" borderId="13" xfId="8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8" fillId="0" borderId="10" xfId="8" applyNumberFormat="1" applyFont="1" applyFill="1" applyBorder="1" applyAlignment="1">
      <alignment horizontal="left" vertical="top" wrapText="1"/>
    </xf>
    <xf numFmtId="49" fontId="8" fillId="0" borderId="9" xfId="8" applyNumberFormat="1" applyFont="1" applyFill="1" applyBorder="1" applyAlignment="1">
      <alignment horizontal="left" vertical="top" wrapText="1"/>
    </xf>
    <xf numFmtId="49" fontId="8" fillId="0" borderId="11" xfId="8" applyNumberFormat="1" applyFont="1" applyFill="1" applyBorder="1" applyAlignment="1">
      <alignment horizontal="left" vertical="top" wrapText="1"/>
    </xf>
    <xf numFmtId="49" fontId="7" fillId="0" borderId="33" xfId="8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49" fontId="7" fillId="0" borderId="39" xfId="8" applyNumberFormat="1" applyFont="1" applyBorder="1" applyAlignment="1">
      <alignment horizontal="center" vertical="center"/>
    </xf>
    <xf numFmtId="49" fontId="7" fillId="0" borderId="43" xfId="8" applyNumberFormat="1" applyFont="1" applyBorder="1" applyAlignment="1">
      <alignment horizontal="center" vertical="center"/>
    </xf>
    <xf numFmtId="49" fontId="32" fillId="0" borderId="4" xfId="8" applyNumberFormat="1" applyFont="1" applyBorder="1" applyAlignment="1">
      <alignment horizontal="center" wrapText="1"/>
    </xf>
    <xf numFmtId="49" fontId="32" fillId="0" borderId="18" xfId="8" applyNumberFormat="1" applyFont="1" applyBorder="1" applyAlignment="1">
      <alignment horizontal="center" wrapText="1"/>
    </xf>
    <xf numFmtId="49" fontId="7" fillId="0" borderId="4" xfId="8" applyNumberFormat="1" applyFont="1" applyBorder="1" applyAlignment="1">
      <alignment horizontal="center" vertical="center"/>
    </xf>
    <xf numFmtId="49" fontId="7" fillId="0" borderId="18" xfId="8" applyNumberFormat="1" applyFont="1" applyBorder="1" applyAlignment="1">
      <alignment horizontal="center" vertical="center"/>
    </xf>
    <xf numFmtId="4" fontId="7" fillId="0" borderId="18" xfId="8" applyNumberFormat="1" applyFont="1" applyBorder="1" applyAlignment="1">
      <alignment horizontal="center"/>
    </xf>
    <xf numFmtId="49" fontId="7" fillId="0" borderId="44" xfId="8" applyNumberFormat="1" applyFont="1" applyBorder="1" applyAlignment="1">
      <alignment horizontal="center"/>
    </xf>
    <xf numFmtId="49" fontId="7" fillId="0" borderId="5" xfId="8" applyNumberFormat="1" applyFont="1" applyBorder="1" applyAlignment="1">
      <alignment horizontal="center" vertical="center"/>
    </xf>
    <xf numFmtId="0" fontId="21" fillId="0" borderId="0" xfId="8" applyFont="1" applyAlignment="1">
      <alignment horizontal="center" vertical="center"/>
    </xf>
    <xf numFmtId="0" fontId="31" fillId="0" borderId="0" xfId="8" applyFont="1" applyAlignment="1"/>
    <xf numFmtId="0" fontId="32" fillId="0" borderId="0" xfId="8" applyFont="1" applyAlignment="1">
      <alignment horizontal="center" vertical="center"/>
    </xf>
    <xf numFmtId="0" fontId="12" fillId="0" borderId="0" xfId="8" applyFont="1" applyAlignment="1"/>
    <xf numFmtId="49" fontId="7" fillId="0" borderId="1" xfId="8" applyNumberFormat="1" applyFont="1" applyBorder="1" applyAlignment="1">
      <alignment horizontal="center" vertical="center" wrapText="1"/>
    </xf>
    <xf numFmtId="49" fontId="7" fillId="0" borderId="4" xfId="8" applyNumberFormat="1" applyFont="1" applyBorder="1" applyAlignment="1">
      <alignment horizontal="center" vertical="center" wrapText="1"/>
    </xf>
    <xf numFmtId="49" fontId="7" fillId="0" borderId="5" xfId="8" applyNumberFormat="1" applyFont="1" applyBorder="1" applyAlignment="1">
      <alignment horizontal="center" vertical="center" wrapText="1"/>
    </xf>
    <xf numFmtId="49" fontId="8" fillId="0" borderId="1" xfId="8" applyNumberFormat="1" applyFont="1" applyFill="1" applyBorder="1" applyAlignment="1">
      <alignment horizontal="center" vertical="center" wrapText="1"/>
    </xf>
    <xf numFmtId="49" fontId="8" fillId="2" borderId="10" xfId="8" applyNumberFormat="1" applyFont="1" applyFill="1" applyBorder="1" applyAlignment="1">
      <alignment horizontal="left" vertical="center" wrapText="1" indent="6"/>
    </xf>
    <xf numFmtId="49" fontId="8" fillId="2" borderId="9" xfId="8" applyNumberFormat="1" applyFont="1" applyFill="1" applyBorder="1" applyAlignment="1">
      <alignment horizontal="left" vertical="center" wrapText="1" indent="6"/>
    </xf>
    <xf numFmtId="49" fontId="8" fillId="2" borderId="11" xfId="8" applyNumberFormat="1" applyFont="1" applyFill="1" applyBorder="1" applyAlignment="1">
      <alignment horizontal="left" vertical="center" wrapText="1" indent="6"/>
    </xf>
    <xf numFmtId="49" fontId="8" fillId="0" borderId="10" xfId="8" applyNumberFormat="1" applyFont="1" applyFill="1" applyBorder="1" applyAlignment="1">
      <alignment horizontal="left" vertical="center" wrapText="1" indent="4"/>
    </xf>
    <xf numFmtId="49" fontId="8" fillId="0" borderId="9" xfId="8" applyNumberFormat="1" applyFont="1" applyFill="1" applyBorder="1" applyAlignment="1">
      <alignment horizontal="left" vertical="center" wrapText="1" indent="4"/>
    </xf>
    <xf numFmtId="49" fontId="8" fillId="0" borderId="11" xfId="8" applyNumberFormat="1" applyFont="1" applyFill="1" applyBorder="1" applyAlignment="1">
      <alignment horizontal="left" vertical="center" wrapText="1" indent="4"/>
    </xf>
    <xf numFmtId="49" fontId="8" fillId="2" borderId="10" xfId="8" applyNumberFormat="1" applyFont="1" applyFill="1" applyBorder="1" applyAlignment="1">
      <alignment horizontal="left" wrapText="1"/>
    </xf>
    <xf numFmtId="49" fontId="8" fillId="2" borderId="9" xfId="8" applyNumberFormat="1" applyFont="1" applyFill="1" applyBorder="1" applyAlignment="1">
      <alignment horizontal="left" wrapText="1"/>
    </xf>
    <xf numFmtId="49" fontId="8" fillId="2" borderId="11" xfId="8" applyNumberFormat="1" applyFont="1" applyFill="1" applyBorder="1" applyAlignment="1">
      <alignment horizontal="left" wrapText="1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49" fontId="7" fillId="0" borderId="11" xfId="8" applyNumberFormat="1" applyFont="1" applyBorder="1" applyAlignment="1">
      <alignment horizontal="center" vertical="center" wrapText="1"/>
    </xf>
    <xf numFmtId="49" fontId="11" fillId="0" borderId="10" xfId="8" applyNumberFormat="1" applyFont="1" applyBorder="1" applyAlignment="1">
      <alignment horizontal="center" vertical="center"/>
    </xf>
    <xf numFmtId="49" fontId="11" fillId="0" borderId="9" xfId="8" applyNumberFormat="1" applyFont="1" applyBorder="1" applyAlignment="1">
      <alignment horizontal="center" vertical="center"/>
    </xf>
    <xf numFmtId="49" fontId="11" fillId="0" borderId="11" xfId="8" applyNumberFormat="1" applyFont="1" applyBorder="1" applyAlignment="1">
      <alignment horizontal="center" vertical="center"/>
    </xf>
    <xf numFmtId="49" fontId="32" fillId="0" borderId="10" xfId="8" applyNumberFormat="1" applyFont="1" applyBorder="1" applyAlignment="1">
      <alignment horizontal="left" vertical="center" wrapText="1"/>
    </xf>
    <xf numFmtId="49" fontId="32" fillId="0" borderId="9" xfId="8" applyNumberFormat="1" applyFont="1" applyBorder="1" applyAlignment="1">
      <alignment horizontal="left" vertical="center" wrapText="1"/>
    </xf>
    <xf numFmtId="49" fontId="32" fillId="0" borderId="11" xfId="8" applyNumberFormat="1" applyFont="1" applyBorder="1" applyAlignment="1">
      <alignment horizontal="left" vertical="center" wrapText="1"/>
    </xf>
    <xf numFmtId="165" fontId="8" fillId="0" borderId="10" xfId="8" applyNumberFormat="1" applyFont="1" applyBorder="1" applyAlignment="1">
      <alignment horizontal="left" vertical="center" wrapText="1" indent="2"/>
    </xf>
    <xf numFmtId="165" fontId="8" fillId="0" borderId="9" xfId="8" applyNumberFormat="1" applyFont="1" applyBorder="1" applyAlignment="1">
      <alignment horizontal="left" vertical="center" wrapText="1" indent="2"/>
    </xf>
    <xf numFmtId="165" fontId="8" fillId="0" borderId="11" xfId="8" applyNumberFormat="1" applyFont="1" applyBorder="1" applyAlignment="1">
      <alignment horizontal="left" vertical="center" wrapText="1" indent="2"/>
    </xf>
    <xf numFmtId="49" fontId="8" fillId="0" borderId="10" xfId="8" applyNumberFormat="1" applyFont="1" applyBorder="1" applyAlignment="1">
      <alignment horizontal="left" vertical="center" wrapText="1" indent="2"/>
    </xf>
    <xf numFmtId="49" fontId="8" fillId="0" borderId="9" xfId="8" applyNumberFormat="1" applyFont="1" applyBorder="1" applyAlignment="1">
      <alignment horizontal="left" vertical="center" wrapText="1" indent="2"/>
    </xf>
    <xf numFmtId="49" fontId="8" fillId="0" borderId="11" xfId="8" applyNumberFormat="1" applyFont="1" applyBorder="1" applyAlignment="1">
      <alignment horizontal="left" vertical="center" wrapText="1" indent="2"/>
    </xf>
    <xf numFmtId="49" fontId="8" fillId="0" borderId="34" xfId="8" applyNumberFormat="1" applyFont="1" applyFill="1" applyBorder="1" applyAlignment="1">
      <alignment horizontal="left" vertical="top" wrapText="1"/>
    </xf>
    <xf numFmtId="49" fontId="8" fillId="0" borderId="41" xfId="8" applyNumberFormat="1" applyFont="1" applyFill="1" applyBorder="1" applyAlignment="1">
      <alignment horizontal="left" vertical="top" wrapText="1"/>
    </xf>
    <xf numFmtId="49" fontId="8" fillId="0" borderId="42" xfId="8" applyNumberFormat="1" applyFont="1" applyFill="1" applyBorder="1" applyAlignment="1">
      <alignment horizontal="left" vertical="top" wrapText="1"/>
    </xf>
    <xf numFmtId="49" fontId="32" fillId="0" borderId="31" xfId="8" applyNumberFormat="1" applyFont="1" applyBorder="1" applyAlignment="1">
      <alignment horizontal="center" vertical="center"/>
    </xf>
    <xf numFmtId="49" fontId="32" fillId="0" borderId="26" xfId="8" applyNumberFormat="1" applyFont="1" applyBorder="1" applyAlignment="1">
      <alignment horizontal="center" vertical="center"/>
    </xf>
    <xf numFmtId="49" fontId="32" fillId="0" borderId="5" xfId="8" applyNumberFormat="1" applyFont="1" applyBorder="1" applyAlignment="1">
      <alignment horizontal="center" wrapText="1"/>
    </xf>
    <xf numFmtId="0" fontId="39" fillId="0" borderId="29" xfId="6" applyFont="1" applyBorder="1" applyAlignment="1">
      <alignment horizontal="center" vertical="center"/>
    </xf>
    <xf numFmtId="0" fontId="39" fillId="0" borderId="0" xfId="6" applyFont="1" applyBorder="1" applyAlignment="1">
      <alignment horizontal="center" vertical="center"/>
    </xf>
    <xf numFmtId="0" fontId="39" fillId="0" borderId="3" xfId="6" applyFont="1" applyBorder="1" applyAlignment="1">
      <alignment horizontal="center" vertical="center"/>
    </xf>
    <xf numFmtId="0" fontId="39" fillId="0" borderId="12" xfId="6" applyFont="1" applyBorder="1" applyAlignment="1">
      <alignment horizontal="center" vertical="center"/>
    </xf>
    <xf numFmtId="0" fontId="39" fillId="0" borderId="8" xfId="6" applyFont="1" applyBorder="1" applyAlignment="1">
      <alignment horizontal="center" vertical="center"/>
    </xf>
    <xf numFmtId="0" fontId="39" fillId="0" borderId="13" xfId="6" applyFont="1" applyBorder="1" applyAlignment="1">
      <alignment horizontal="center" vertical="center"/>
    </xf>
    <xf numFmtId="0" fontId="41" fillId="0" borderId="0" xfId="6" applyFont="1" applyAlignment="1">
      <alignment horizontal="center"/>
    </xf>
    <xf numFmtId="49" fontId="8" fillId="0" borderId="7" xfId="6" applyNumberFormat="1" applyFont="1" applyBorder="1" applyAlignment="1">
      <alignment horizontal="center"/>
    </xf>
    <xf numFmtId="0" fontId="8" fillId="0" borderId="7" xfId="6" applyFont="1" applyBorder="1" applyAlignment="1">
      <alignment horizontal="center"/>
    </xf>
    <xf numFmtId="0" fontId="39" fillId="0" borderId="10" xfId="6" applyFont="1" applyBorder="1" applyAlignment="1">
      <alignment horizontal="center" vertical="center"/>
    </xf>
    <xf numFmtId="0" fontId="39" fillId="0" borderId="9" xfId="6" applyFont="1" applyBorder="1" applyAlignment="1">
      <alignment horizontal="center" vertical="center"/>
    </xf>
    <xf numFmtId="0" fontId="39" fillId="0" borderId="11" xfId="6" applyFont="1" applyBorder="1" applyAlignment="1">
      <alignment horizontal="center" vertical="center"/>
    </xf>
    <xf numFmtId="0" fontId="39" fillId="0" borderId="10" xfId="6" applyFont="1" applyBorder="1" applyAlignment="1">
      <alignment horizontal="left" wrapText="1"/>
    </xf>
    <xf numFmtId="0" fontId="39" fillId="0" borderId="9" xfId="6" applyFont="1" applyBorder="1" applyAlignment="1">
      <alignment horizontal="left" wrapText="1"/>
    </xf>
    <xf numFmtId="0" fontId="39" fillId="0" borderId="11" xfId="6" applyFont="1" applyBorder="1" applyAlignment="1">
      <alignment horizontal="left" wrapText="1"/>
    </xf>
    <xf numFmtId="4" fontId="39" fillId="0" borderId="10" xfId="6" applyNumberFormat="1" applyFont="1" applyBorder="1" applyAlignment="1">
      <alignment horizontal="center" vertical="center"/>
    </xf>
    <xf numFmtId="4" fontId="39" fillId="0" borderId="9" xfId="6" applyNumberFormat="1" applyFont="1" applyBorder="1" applyAlignment="1">
      <alignment horizontal="center" vertical="center"/>
    </xf>
    <xf numFmtId="4" fontId="39" fillId="0" borderId="11" xfId="6" applyNumberFormat="1" applyFont="1" applyBorder="1" applyAlignment="1">
      <alignment horizontal="center" vertical="center"/>
    </xf>
    <xf numFmtId="4" fontId="39" fillId="2" borderId="10" xfId="6" applyNumberFormat="1" applyFont="1" applyFill="1" applyBorder="1" applyAlignment="1">
      <alignment horizontal="right" vertical="center"/>
    </xf>
    <xf numFmtId="4" fontId="39" fillId="2" borderId="9" xfId="6" applyNumberFormat="1" applyFont="1" applyFill="1" applyBorder="1" applyAlignment="1">
      <alignment horizontal="right" vertical="center"/>
    </xf>
    <xf numFmtId="4" fontId="39" fillId="2" borderId="11" xfId="6" applyNumberFormat="1" applyFont="1" applyFill="1" applyBorder="1" applyAlignment="1">
      <alignment horizontal="right" vertical="center"/>
    </xf>
    <xf numFmtId="4" fontId="39" fillId="0" borderId="10" xfId="6" applyNumberFormat="1" applyFont="1" applyBorder="1" applyAlignment="1">
      <alignment horizontal="center"/>
    </xf>
    <xf numFmtId="4" fontId="39" fillId="0" borderId="9" xfId="6" applyNumberFormat="1" applyFont="1" applyBorder="1" applyAlignment="1">
      <alignment horizontal="center"/>
    </xf>
    <xf numFmtId="4" fontId="39" fillId="0" borderId="11" xfId="6" applyNumberFormat="1" applyFont="1" applyBorder="1" applyAlignment="1">
      <alignment horizontal="center"/>
    </xf>
    <xf numFmtId="0" fontId="39" fillId="0" borderId="10" xfId="6" applyFont="1" applyBorder="1" applyAlignment="1">
      <alignment horizontal="center"/>
    </xf>
    <xf numFmtId="0" fontId="39" fillId="0" borderId="9" xfId="6" applyFont="1" applyBorder="1" applyAlignment="1">
      <alignment horizontal="center"/>
    </xf>
    <xf numFmtId="0" fontId="39" fillId="0" borderId="11" xfId="6" applyFont="1" applyBorder="1" applyAlignment="1">
      <alignment horizontal="center"/>
    </xf>
    <xf numFmtId="4" fontId="39" fillId="2" borderId="10" xfId="6" applyNumberFormat="1" applyFont="1" applyFill="1" applyBorder="1" applyAlignment="1">
      <alignment horizontal="right"/>
    </xf>
    <xf numFmtId="4" fontId="39" fillId="2" borderId="9" xfId="6" applyNumberFormat="1" applyFont="1" applyFill="1" applyBorder="1" applyAlignment="1">
      <alignment horizontal="right"/>
    </xf>
    <xf numFmtId="4" fontId="39" fillId="2" borderId="11" xfId="6" applyNumberFormat="1" applyFont="1" applyFill="1" applyBorder="1" applyAlignment="1">
      <alignment horizontal="right"/>
    </xf>
    <xf numFmtId="0" fontId="39" fillId="0" borderId="10" xfId="6" applyFont="1" applyBorder="1" applyAlignment="1">
      <alignment horizontal="right"/>
    </xf>
    <xf numFmtId="0" fontId="39" fillId="0" borderId="9" xfId="6" applyFont="1" applyBorder="1" applyAlignment="1">
      <alignment horizontal="right"/>
    </xf>
    <xf numFmtId="0" fontId="39" fillId="0" borderId="11" xfId="6" applyFont="1" applyBorder="1" applyAlignment="1">
      <alignment horizontal="right"/>
    </xf>
    <xf numFmtId="4" fontId="43" fillId="0" borderId="10" xfId="6" applyNumberFormat="1" applyFont="1" applyBorder="1" applyAlignment="1">
      <alignment horizontal="right"/>
    </xf>
    <xf numFmtId="4" fontId="43" fillId="0" borderId="9" xfId="6" applyNumberFormat="1" applyFont="1" applyBorder="1" applyAlignment="1">
      <alignment horizontal="right"/>
    </xf>
    <xf numFmtId="4" fontId="43" fillId="0" borderId="11" xfId="6" applyNumberFormat="1" applyFont="1" applyBorder="1" applyAlignment="1">
      <alignment horizontal="right"/>
    </xf>
    <xf numFmtId="4" fontId="39" fillId="0" borderId="10" xfId="6" applyNumberFormat="1" applyFont="1" applyBorder="1" applyAlignment="1">
      <alignment horizontal="right"/>
    </xf>
    <xf numFmtId="4" fontId="39" fillId="0" borderId="9" xfId="6" applyNumberFormat="1" applyFont="1" applyBorder="1" applyAlignment="1">
      <alignment horizontal="right"/>
    </xf>
    <xf numFmtId="4" fontId="39" fillId="0" borderId="11" xfId="6" applyNumberFormat="1" applyFont="1" applyBorder="1" applyAlignment="1">
      <alignment horizontal="right"/>
    </xf>
    <xf numFmtId="0" fontId="39" fillId="0" borderId="10" xfId="6" applyFont="1" applyBorder="1" applyAlignment="1">
      <alignment horizontal="left"/>
    </xf>
    <xf numFmtId="0" fontId="39" fillId="0" borderId="9" xfId="6" applyFont="1" applyBorder="1" applyAlignment="1">
      <alignment horizontal="left"/>
    </xf>
    <xf numFmtId="0" fontId="39" fillId="0" borderId="11" xfId="6" applyFont="1" applyBorder="1" applyAlignment="1">
      <alignment horizontal="left"/>
    </xf>
    <xf numFmtId="0" fontId="39" fillId="0" borderId="6" xfId="6" applyFont="1" applyBorder="1" applyAlignment="1">
      <alignment horizontal="center"/>
    </xf>
    <xf numFmtId="0" fontId="39" fillId="0" borderId="7" xfId="6" applyFont="1" applyBorder="1" applyAlignment="1">
      <alignment horizontal="center"/>
    </xf>
    <xf numFmtId="0" fontId="39" fillId="0" borderId="14" xfId="6" applyFont="1" applyBorder="1" applyAlignment="1">
      <alignment horizontal="center"/>
    </xf>
    <xf numFmtId="0" fontId="41" fillId="0" borderId="0" xfId="6" applyFont="1" applyAlignment="1">
      <alignment horizontal="center" wrapText="1"/>
    </xf>
    <xf numFmtId="0" fontId="39" fillId="0" borderId="6" xfId="6" applyFont="1" applyBorder="1" applyAlignment="1">
      <alignment horizontal="center" vertical="center"/>
    </xf>
    <xf numFmtId="0" fontId="39" fillId="0" borderId="7" xfId="6" applyFont="1" applyBorder="1" applyAlignment="1">
      <alignment horizontal="center" vertical="center"/>
    </xf>
    <xf numFmtId="0" fontId="39" fillId="0" borderId="14" xfId="6" applyFont="1" applyBorder="1" applyAlignment="1">
      <alignment horizontal="center" vertical="center"/>
    </xf>
    <xf numFmtId="0" fontId="39" fillId="0" borderId="6" xfId="6" applyFont="1" applyBorder="1" applyAlignment="1">
      <alignment horizontal="left"/>
    </xf>
    <xf numFmtId="0" fontId="39" fillId="0" borderId="7" xfId="6" applyFont="1" applyBorder="1" applyAlignment="1">
      <alignment horizontal="left"/>
    </xf>
    <xf numFmtId="0" fontId="39" fillId="0" borderId="14" xfId="6" applyFont="1" applyBorder="1" applyAlignment="1">
      <alignment horizontal="left"/>
    </xf>
    <xf numFmtId="0" fontId="39" fillId="0" borderId="6" xfId="6" applyFont="1" applyBorder="1" applyAlignment="1">
      <alignment horizontal="right"/>
    </xf>
    <xf numFmtId="0" fontId="39" fillId="0" borderId="7" xfId="6" applyFont="1" applyBorder="1" applyAlignment="1">
      <alignment horizontal="right"/>
    </xf>
    <xf numFmtId="0" fontId="39" fillId="0" borderId="14" xfId="6" applyFont="1" applyBorder="1" applyAlignment="1">
      <alignment horizontal="right"/>
    </xf>
    <xf numFmtId="4" fontId="39" fillId="0" borderId="6" xfId="6" applyNumberFormat="1" applyFont="1" applyBorder="1" applyAlignment="1">
      <alignment horizontal="center"/>
    </xf>
    <xf numFmtId="4" fontId="39" fillId="0" borderId="7" xfId="6" applyNumberFormat="1" applyFont="1" applyBorder="1" applyAlignment="1">
      <alignment horizontal="center"/>
    </xf>
    <xf numFmtId="4" fontId="39" fillId="0" borderId="14" xfId="6" applyNumberFormat="1" applyFont="1" applyBorder="1" applyAlignment="1">
      <alignment horizontal="center"/>
    </xf>
    <xf numFmtId="0" fontId="39" fillId="0" borderId="12" xfId="6" applyFont="1" applyBorder="1" applyAlignment="1">
      <alignment horizontal="center"/>
    </xf>
    <xf numFmtId="0" fontId="39" fillId="0" borderId="8" xfId="6" applyFont="1" applyBorder="1" applyAlignment="1">
      <alignment horizontal="center"/>
    </xf>
    <xf numFmtId="0" fontId="39" fillId="0" borderId="13" xfId="6" applyFont="1" applyBorder="1" applyAlignment="1">
      <alignment horizontal="center"/>
    </xf>
    <xf numFmtId="0" fontId="39" fillId="0" borderId="29" xfId="6" applyFont="1" applyBorder="1" applyAlignment="1">
      <alignment horizontal="center"/>
    </xf>
    <xf numFmtId="0" fontId="39" fillId="0" borderId="0" xfId="6" applyFont="1" applyBorder="1" applyAlignment="1">
      <alignment horizontal="center"/>
    </xf>
    <xf numFmtId="0" fontId="39" fillId="0" borderId="3" xfId="6" applyFont="1" applyBorder="1" applyAlignment="1">
      <alignment horizontal="center"/>
    </xf>
    <xf numFmtId="0" fontId="39" fillId="0" borderId="12" xfId="6" applyFont="1" applyBorder="1" applyAlignment="1">
      <alignment horizontal="left" indent="1"/>
    </xf>
    <xf numFmtId="0" fontId="39" fillId="0" borderId="8" xfId="6" applyFont="1" applyBorder="1" applyAlignment="1">
      <alignment horizontal="left" indent="1"/>
    </xf>
    <xf numFmtId="0" fontId="39" fillId="0" borderId="13" xfId="6" applyFont="1" applyBorder="1" applyAlignment="1">
      <alignment horizontal="left" indent="1"/>
    </xf>
    <xf numFmtId="4" fontId="39" fillId="0" borderId="12" xfId="6" applyNumberFormat="1" applyFont="1" applyBorder="1" applyAlignment="1">
      <alignment horizontal="right"/>
    </xf>
    <xf numFmtId="4" fontId="39" fillId="0" borderId="8" xfId="6" applyNumberFormat="1" applyFont="1" applyBorder="1" applyAlignment="1">
      <alignment horizontal="right"/>
    </xf>
    <xf numFmtId="4" fontId="39" fillId="0" borderId="13" xfId="6" applyNumberFormat="1" applyFont="1" applyBorder="1" applyAlignment="1">
      <alignment horizontal="right"/>
    </xf>
    <xf numFmtId="4" fontId="39" fillId="0" borderId="6" xfId="6" applyNumberFormat="1" applyFont="1" applyBorder="1" applyAlignment="1">
      <alignment horizontal="right"/>
    </xf>
    <xf numFmtId="4" fontId="39" fillId="0" borderId="7" xfId="6" applyNumberFormat="1" applyFont="1" applyBorder="1" applyAlignment="1">
      <alignment horizontal="right"/>
    </xf>
    <xf numFmtId="4" fontId="39" fillId="0" borderId="14" xfId="6" applyNumberFormat="1" applyFont="1" applyBorder="1" applyAlignment="1">
      <alignment horizontal="right"/>
    </xf>
    <xf numFmtId="0" fontId="39" fillId="0" borderId="6" xfId="6" applyFont="1" applyBorder="1" applyAlignment="1">
      <alignment horizontal="left" indent="1"/>
    </xf>
    <xf numFmtId="0" fontId="39" fillId="0" borderId="7" xfId="6" applyFont="1" applyBorder="1" applyAlignment="1">
      <alignment horizontal="left" indent="1"/>
    </xf>
    <xf numFmtId="0" fontId="39" fillId="0" borderId="14" xfId="6" applyFont="1" applyBorder="1" applyAlignment="1">
      <alignment horizontal="left" indent="1"/>
    </xf>
    <xf numFmtId="0" fontId="39" fillId="0" borderId="10" xfId="6" applyFont="1" applyBorder="1" applyAlignment="1">
      <alignment horizontal="left" indent="1"/>
    </xf>
    <xf numFmtId="0" fontId="39" fillId="0" borderId="9" xfId="6" applyFont="1" applyBorder="1" applyAlignment="1">
      <alignment horizontal="left" indent="1"/>
    </xf>
    <xf numFmtId="0" fontId="39" fillId="0" borderId="11" xfId="6" applyFont="1" applyBorder="1" applyAlignment="1">
      <alignment horizontal="left" indent="1"/>
    </xf>
    <xf numFmtId="0" fontId="39" fillId="0" borderId="12" xfId="6" applyFont="1" applyBorder="1" applyAlignment="1">
      <alignment horizontal="left"/>
    </xf>
    <xf numFmtId="0" fontId="39" fillId="0" borderId="8" xfId="6" applyFont="1" applyBorder="1" applyAlignment="1">
      <alignment horizontal="left"/>
    </xf>
    <xf numFmtId="0" fontId="39" fillId="0" borderId="13" xfId="6" applyFont="1" applyBorder="1" applyAlignment="1">
      <alignment horizontal="left"/>
    </xf>
    <xf numFmtId="4" fontId="39" fillId="0" borderId="12" xfId="6" applyNumberFormat="1" applyFont="1" applyBorder="1" applyAlignment="1">
      <alignment horizontal="center"/>
    </xf>
    <xf numFmtId="4" fontId="39" fillId="0" borderId="8" xfId="6" applyNumberFormat="1" applyFont="1" applyBorder="1" applyAlignment="1">
      <alignment horizontal="center"/>
    </xf>
    <xf numFmtId="4" fontId="39" fillId="0" borderId="13" xfId="6" applyNumberFormat="1" applyFont="1" applyBorder="1" applyAlignment="1">
      <alignment horizontal="center"/>
    </xf>
    <xf numFmtId="4" fontId="39" fillId="0" borderId="29" xfId="6" applyNumberFormat="1" applyFont="1" applyBorder="1" applyAlignment="1">
      <alignment horizontal="right"/>
    </xf>
    <xf numFmtId="4" fontId="39" fillId="0" borderId="0" xfId="6" applyNumberFormat="1" applyFont="1" applyBorder="1" applyAlignment="1">
      <alignment horizontal="right"/>
    </xf>
    <xf numFmtId="4" fontId="39" fillId="0" borderId="3" xfId="6" applyNumberFormat="1" applyFont="1" applyBorder="1" applyAlignment="1">
      <alignment horizontal="right"/>
    </xf>
    <xf numFmtId="0" fontId="39" fillId="0" borderId="29" xfId="6" applyFont="1" applyBorder="1" applyAlignment="1">
      <alignment horizontal="left" indent="1"/>
    </xf>
    <xf numFmtId="0" fontId="39" fillId="0" borderId="0" xfId="6" applyFont="1" applyBorder="1" applyAlignment="1">
      <alignment horizontal="left" indent="1"/>
    </xf>
    <xf numFmtId="0" fontId="39" fillId="0" borderId="3" xfId="6" applyFont="1" applyBorder="1" applyAlignment="1">
      <alignment horizontal="left" indent="1"/>
    </xf>
    <xf numFmtId="0" fontId="40" fillId="0" borderId="0" xfId="6" applyFont="1" applyAlignment="1">
      <alignment horizontal="left" vertical="top" wrapText="1"/>
    </xf>
    <xf numFmtId="49" fontId="41" fillId="0" borderId="7" xfId="6" applyNumberFormat="1" applyFont="1" applyBorder="1" applyAlignment="1">
      <alignment horizontal="center"/>
    </xf>
    <xf numFmtId="0" fontId="41" fillId="0" borderId="7" xfId="6" applyFont="1" applyBorder="1" applyAlignment="1">
      <alignment horizontal="center"/>
    </xf>
    <xf numFmtId="4" fontId="43" fillId="0" borderId="6" xfId="6" applyNumberFormat="1" applyFont="1" applyBorder="1" applyAlignment="1">
      <alignment horizontal="center"/>
    </xf>
    <xf numFmtId="4" fontId="43" fillId="0" borderId="7" xfId="6" applyNumberFormat="1" applyFont="1" applyBorder="1" applyAlignment="1">
      <alignment horizontal="center"/>
    </xf>
    <xf numFmtId="4" fontId="43" fillId="0" borderId="14" xfId="6" applyNumberFormat="1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9" fillId="0" borderId="7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39" fillId="0" borderId="9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9" fillId="0" borderId="10" xfId="0" applyFont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4" fontId="39" fillId="0" borderId="10" xfId="0" applyNumberFormat="1" applyFont="1" applyBorder="1" applyAlignment="1">
      <alignment horizontal="center"/>
    </xf>
    <xf numFmtId="4" fontId="39" fillId="0" borderId="9" xfId="0" applyNumberFormat="1" applyFont="1" applyBorder="1" applyAlignment="1">
      <alignment horizontal="center"/>
    </xf>
    <xf numFmtId="4" fontId="39" fillId="0" borderId="11" xfId="0" applyNumberFormat="1" applyFont="1" applyBorder="1" applyAlignment="1">
      <alignment horizontal="center"/>
    </xf>
    <xf numFmtId="2" fontId="39" fillId="0" borderId="6" xfId="6" applyNumberFormat="1" applyFont="1" applyBorder="1" applyAlignment="1">
      <alignment horizontal="center"/>
    </xf>
    <xf numFmtId="2" fontId="39" fillId="0" borderId="7" xfId="6" applyNumberFormat="1" applyFont="1" applyBorder="1" applyAlignment="1">
      <alignment horizontal="center"/>
    </xf>
    <xf numFmtId="2" fontId="39" fillId="0" borderId="14" xfId="6" applyNumberFormat="1" applyFont="1" applyBorder="1" applyAlignment="1">
      <alignment horizontal="center"/>
    </xf>
    <xf numFmtId="0" fontId="41" fillId="0" borderId="8" xfId="6" applyFont="1" applyBorder="1" applyAlignment="1">
      <alignment horizontal="center" wrapText="1"/>
    </xf>
    <xf numFmtId="0" fontId="8" fillId="0" borderId="7" xfId="6" applyFont="1" applyBorder="1" applyAlignment="1">
      <alignment horizontal="center" wrapText="1"/>
    </xf>
    <xf numFmtId="0" fontId="41" fillId="0" borderId="7" xfId="6" applyFont="1" applyBorder="1" applyAlignment="1">
      <alignment horizontal="center" wrapText="1"/>
    </xf>
    <xf numFmtId="2" fontId="43" fillId="0" borderId="6" xfId="6" applyNumberFormat="1" applyFont="1" applyBorder="1" applyAlignment="1">
      <alignment horizontal="center"/>
    </xf>
    <xf numFmtId="2" fontId="43" fillId="0" borderId="7" xfId="6" applyNumberFormat="1" applyFont="1" applyBorder="1" applyAlignment="1">
      <alignment horizontal="center"/>
    </xf>
    <xf numFmtId="2" fontId="43" fillId="0" borderId="14" xfId="6" applyNumberFormat="1" applyFont="1" applyBorder="1" applyAlignment="1">
      <alignment horizontal="center"/>
    </xf>
    <xf numFmtId="4" fontId="43" fillId="0" borderId="6" xfId="6" applyNumberFormat="1" applyFont="1" applyBorder="1" applyAlignment="1">
      <alignment horizontal="right"/>
    </xf>
    <xf numFmtId="4" fontId="43" fillId="0" borderId="7" xfId="6" applyNumberFormat="1" applyFont="1" applyBorder="1" applyAlignment="1">
      <alignment horizontal="right"/>
    </xf>
    <xf numFmtId="4" fontId="43" fillId="0" borderId="14" xfId="6" applyNumberFormat="1" applyFont="1" applyBorder="1" applyAlignment="1">
      <alignment horizontal="right"/>
    </xf>
    <xf numFmtId="166" fontId="39" fillId="0" borderId="6" xfId="6" applyNumberFormat="1" applyFont="1" applyBorder="1" applyAlignment="1">
      <alignment horizontal="right"/>
    </xf>
    <xf numFmtId="166" fontId="39" fillId="0" borderId="7" xfId="6" applyNumberFormat="1" applyFont="1" applyBorder="1" applyAlignment="1">
      <alignment horizontal="right"/>
    </xf>
    <xf numFmtId="166" fontId="39" fillId="0" borderId="14" xfId="6" applyNumberFormat="1" applyFont="1" applyBorder="1" applyAlignment="1">
      <alignment horizontal="right"/>
    </xf>
    <xf numFmtId="2" fontId="39" fillId="0" borderId="6" xfId="6" applyNumberFormat="1" applyFont="1" applyBorder="1" applyAlignment="1">
      <alignment horizontal="right"/>
    </xf>
    <xf numFmtId="2" fontId="39" fillId="0" borderId="7" xfId="6" applyNumberFormat="1" applyFont="1" applyBorder="1" applyAlignment="1">
      <alignment horizontal="right"/>
    </xf>
    <xf numFmtId="2" fontId="39" fillId="0" borderId="14" xfId="6" applyNumberFormat="1" applyFont="1" applyBorder="1" applyAlignment="1">
      <alignment horizontal="right"/>
    </xf>
    <xf numFmtId="0" fontId="39" fillId="0" borderId="10" xfId="6" applyFont="1" applyBorder="1" applyAlignment="1">
      <alignment horizontal="left" vertical="center" wrapText="1"/>
    </xf>
    <xf numFmtId="0" fontId="39" fillId="0" borderId="9" xfId="6" applyFont="1" applyBorder="1" applyAlignment="1">
      <alignment horizontal="left" vertical="center" wrapText="1"/>
    </xf>
    <xf numFmtId="0" fontId="39" fillId="0" borderId="11" xfId="6" applyFont="1" applyBorder="1" applyAlignment="1">
      <alignment horizontal="left" vertical="center" wrapText="1"/>
    </xf>
    <xf numFmtId="166" fontId="39" fillId="0" borderId="10" xfId="6" applyNumberFormat="1" applyFont="1" applyBorder="1" applyAlignment="1">
      <alignment horizontal="right"/>
    </xf>
    <xf numFmtId="166" fontId="39" fillId="0" borderId="9" xfId="6" applyNumberFormat="1" applyFont="1" applyBorder="1" applyAlignment="1">
      <alignment horizontal="right"/>
    </xf>
    <xf numFmtId="166" fontId="39" fillId="0" borderId="11" xfId="6" applyNumberFormat="1" applyFont="1" applyBorder="1" applyAlignment="1">
      <alignment horizontal="right"/>
    </xf>
    <xf numFmtId="2" fontId="39" fillId="0" borderId="10" xfId="6" applyNumberFormat="1" applyFont="1" applyBorder="1" applyAlignment="1">
      <alignment horizontal="right"/>
    </xf>
    <xf numFmtId="2" fontId="39" fillId="0" borderId="9" xfId="6" applyNumberFormat="1" applyFont="1" applyBorder="1" applyAlignment="1">
      <alignment horizontal="right"/>
    </xf>
    <xf numFmtId="2" fontId="39" fillId="0" borderId="11" xfId="6" applyNumberFormat="1" applyFont="1" applyBorder="1" applyAlignment="1">
      <alignment horizontal="right"/>
    </xf>
    <xf numFmtId="0" fontId="8" fillId="0" borderId="7" xfId="0" applyFont="1" applyBorder="1" applyAlignment="1">
      <alignment horizontal="center" wrapText="1"/>
    </xf>
    <xf numFmtId="4" fontId="39" fillId="0" borderId="10" xfId="6" applyNumberFormat="1" applyFont="1" applyFill="1" applyBorder="1" applyAlignment="1">
      <alignment horizontal="right"/>
    </xf>
    <xf numFmtId="4" fontId="38" fillId="0" borderId="9" xfId="6" applyNumberFormat="1" applyFill="1" applyBorder="1" applyAlignment="1">
      <alignment horizontal="right"/>
    </xf>
    <xf numFmtId="4" fontId="38" fillId="0" borderId="11" xfId="6" applyNumberFormat="1" applyFill="1" applyBorder="1" applyAlignment="1">
      <alignment horizontal="right"/>
    </xf>
    <xf numFmtId="4" fontId="39" fillId="2" borderId="6" xfId="6" applyNumberFormat="1" applyFont="1" applyFill="1" applyBorder="1" applyAlignment="1">
      <alignment horizontal="right"/>
    </xf>
    <xf numFmtId="4" fontId="39" fillId="2" borderId="7" xfId="6" applyNumberFormat="1" applyFont="1" applyFill="1" applyBorder="1" applyAlignment="1">
      <alignment horizontal="right"/>
    </xf>
    <xf numFmtId="4" fontId="39" fillId="2" borderId="14" xfId="6" applyNumberFormat="1" applyFont="1" applyFill="1" applyBorder="1" applyAlignment="1">
      <alignment horizontal="right"/>
    </xf>
    <xf numFmtId="0" fontId="39" fillId="0" borderId="6" xfId="6" applyFont="1" applyFill="1" applyBorder="1" applyAlignment="1">
      <alignment horizontal="left"/>
    </xf>
    <xf numFmtId="0" fontId="39" fillId="0" borderId="7" xfId="6" applyFont="1" applyFill="1" applyBorder="1" applyAlignment="1">
      <alignment horizontal="left"/>
    </xf>
    <xf numFmtId="0" fontId="39" fillId="0" borderId="14" xfId="6" applyFont="1" applyFill="1" applyBorder="1" applyAlignment="1">
      <alignment horizontal="left"/>
    </xf>
    <xf numFmtId="0" fontId="39" fillId="0" borderId="10" xfId="6" applyFont="1" applyFill="1" applyBorder="1" applyAlignment="1">
      <alignment horizontal="right"/>
    </xf>
    <xf numFmtId="0" fontId="39" fillId="0" borderId="9" xfId="6" applyFont="1" applyFill="1" applyBorder="1" applyAlignment="1">
      <alignment horizontal="right"/>
    </xf>
    <xf numFmtId="0" fontId="39" fillId="0" borderId="11" xfId="6" applyFont="1" applyFill="1" applyBorder="1" applyAlignment="1">
      <alignment horizontal="right"/>
    </xf>
    <xf numFmtId="0" fontId="39" fillId="0" borderId="29" xfId="6" applyFont="1" applyFill="1" applyBorder="1" applyAlignment="1">
      <alignment horizontal="center" vertical="center"/>
    </xf>
    <xf numFmtId="0" fontId="39" fillId="0" borderId="0" xfId="6" applyFont="1" applyFill="1" applyBorder="1" applyAlignment="1">
      <alignment horizontal="center" vertical="center"/>
    </xf>
    <xf numFmtId="0" fontId="39" fillId="0" borderId="3" xfId="6" applyFont="1" applyFill="1" applyBorder="1" applyAlignment="1">
      <alignment horizontal="center" vertical="center"/>
    </xf>
    <xf numFmtId="0" fontId="39" fillId="0" borderId="6" xfId="6" applyFont="1" applyFill="1" applyBorder="1" applyAlignment="1">
      <alignment horizontal="center"/>
    </xf>
    <xf numFmtId="0" fontId="39" fillId="0" borderId="7" xfId="6" applyFont="1" applyFill="1" applyBorder="1" applyAlignment="1">
      <alignment horizontal="center"/>
    </xf>
    <xf numFmtId="0" fontId="39" fillId="0" borderId="14" xfId="6" applyFont="1" applyFill="1" applyBorder="1" applyAlignment="1">
      <alignment horizontal="center"/>
    </xf>
    <xf numFmtId="0" fontId="39" fillId="0" borderId="10" xfId="6" applyFont="1" applyFill="1" applyBorder="1" applyAlignment="1">
      <alignment horizontal="center"/>
    </xf>
    <xf numFmtId="0" fontId="39" fillId="0" borderId="9" xfId="6" applyFont="1" applyFill="1" applyBorder="1" applyAlignment="1">
      <alignment horizontal="center"/>
    </xf>
    <xf numFmtId="0" fontId="39" fillId="0" borderId="11" xfId="6" applyFont="1" applyFill="1" applyBorder="1" applyAlignment="1">
      <alignment horizontal="center"/>
    </xf>
    <xf numFmtId="4" fontId="39" fillId="0" borderId="6" xfId="6" applyNumberFormat="1" applyFont="1" applyFill="1" applyBorder="1" applyAlignment="1">
      <alignment horizontal="right"/>
    </xf>
    <xf numFmtId="4" fontId="39" fillId="0" borderId="7" xfId="6" applyNumberFormat="1" applyFont="1" applyFill="1" applyBorder="1" applyAlignment="1">
      <alignment horizontal="right"/>
    </xf>
    <xf numFmtId="4" fontId="39" fillId="0" borderId="14" xfId="6" applyNumberFormat="1" applyFont="1" applyFill="1" applyBorder="1" applyAlignment="1">
      <alignment horizontal="right"/>
    </xf>
    <xf numFmtId="0" fontId="39" fillId="0" borderId="6" xfId="0" applyFont="1" applyFill="1" applyBorder="1" applyAlignment="1">
      <alignment horizontal="left"/>
    </xf>
    <xf numFmtId="0" fontId="39" fillId="0" borderId="7" xfId="0" applyFont="1" applyFill="1" applyBorder="1" applyAlignment="1">
      <alignment horizontal="left"/>
    </xf>
    <xf numFmtId="0" fontId="39" fillId="0" borderId="14" xfId="0" applyFont="1" applyFill="1" applyBorder="1" applyAlignment="1">
      <alignment horizontal="left"/>
    </xf>
    <xf numFmtId="0" fontId="39" fillId="0" borderId="6" xfId="0" applyFont="1" applyFill="1" applyBorder="1" applyAlignment="1">
      <alignment horizontal="center"/>
    </xf>
    <xf numFmtId="0" fontId="39" fillId="0" borderId="7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10" xfId="6" applyFont="1" applyFill="1" applyBorder="1" applyAlignment="1">
      <alignment horizontal="left"/>
    </xf>
    <xf numFmtId="0" fontId="39" fillId="0" borderId="9" xfId="6" applyFont="1" applyFill="1" applyBorder="1" applyAlignment="1">
      <alignment horizontal="left"/>
    </xf>
    <xf numFmtId="0" fontId="39" fillId="0" borderId="11" xfId="6" applyFont="1" applyFill="1" applyBorder="1" applyAlignment="1">
      <alignment horizontal="left"/>
    </xf>
    <xf numFmtId="4" fontId="39" fillId="2" borderId="6" xfId="0" applyNumberFormat="1" applyFont="1" applyFill="1" applyBorder="1" applyAlignment="1">
      <alignment horizontal="right"/>
    </xf>
    <xf numFmtId="4" fontId="39" fillId="2" borderId="7" xfId="0" applyNumberFormat="1" applyFont="1" applyFill="1" applyBorder="1" applyAlignment="1">
      <alignment horizontal="right"/>
    </xf>
    <xf numFmtId="4" fontId="39" fillId="2" borderId="14" xfId="0" applyNumberFormat="1" applyFont="1" applyFill="1" applyBorder="1" applyAlignment="1">
      <alignment horizontal="right"/>
    </xf>
    <xf numFmtId="3" fontId="39" fillId="0" borderId="10" xfId="6" applyNumberFormat="1" applyFont="1" applyBorder="1" applyAlignment="1">
      <alignment horizontal="center" vertical="center"/>
    </xf>
    <xf numFmtId="3" fontId="39" fillId="0" borderId="9" xfId="6" applyNumberFormat="1" applyFont="1" applyBorder="1" applyAlignment="1">
      <alignment horizontal="center" vertical="center"/>
    </xf>
    <xf numFmtId="3" fontId="39" fillId="0" borderId="11" xfId="6" applyNumberFormat="1" applyFont="1" applyBorder="1" applyAlignment="1">
      <alignment horizontal="center" vertical="center"/>
    </xf>
    <xf numFmtId="0" fontId="41" fillId="0" borderId="0" xfId="6" applyFont="1" applyFill="1" applyAlignment="1">
      <alignment horizontal="center"/>
    </xf>
    <xf numFmtId="4" fontId="39" fillId="0" borderId="6" xfId="0" applyNumberFormat="1" applyFont="1" applyFill="1" applyBorder="1" applyAlignment="1">
      <alignment horizontal="right"/>
    </xf>
    <xf numFmtId="4" fontId="39" fillId="0" borderId="7" xfId="0" applyNumberFormat="1" applyFont="1" applyFill="1" applyBorder="1" applyAlignment="1">
      <alignment horizontal="right"/>
    </xf>
    <xf numFmtId="4" fontId="39" fillId="0" borderId="14" xfId="0" applyNumberFormat="1" applyFont="1" applyFill="1" applyBorder="1" applyAlignment="1">
      <alignment horizontal="right"/>
    </xf>
    <xf numFmtId="0" fontId="39" fillId="0" borderId="10" xfId="6" applyFont="1" applyFill="1" applyBorder="1" applyAlignment="1">
      <alignment horizontal="center" vertical="center"/>
    </xf>
    <xf numFmtId="0" fontId="39" fillId="0" borderId="9" xfId="6" applyFont="1" applyFill="1" applyBorder="1" applyAlignment="1">
      <alignment horizontal="center" vertical="center"/>
    </xf>
    <xf numFmtId="0" fontId="39" fillId="0" borderId="11" xfId="6" applyFont="1" applyFill="1" applyBorder="1" applyAlignment="1">
      <alignment horizontal="center" vertical="center"/>
    </xf>
    <xf numFmtId="3" fontId="39" fillId="0" borderId="10" xfId="6" applyNumberFormat="1" applyFont="1" applyFill="1" applyBorder="1" applyAlignment="1">
      <alignment horizontal="center" vertical="center"/>
    </xf>
    <xf numFmtId="3" fontId="39" fillId="0" borderId="9" xfId="6" applyNumberFormat="1" applyFont="1" applyFill="1" applyBorder="1" applyAlignment="1">
      <alignment horizontal="center" vertical="center"/>
    </xf>
    <xf numFmtId="3" fontId="39" fillId="0" borderId="11" xfId="6" applyNumberFormat="1" applyFont="1" applyFill="1" applyBorder="1" applyAlignment="1">
      <alignment horizontal="center" vertical="center"/>
    </xf>
    <xf numFmtId="0" fontId="39" fillId="0" borderId="12" xfId="6" applyFont="1" applyFill="1" applyBorder="1" applyAlignment="1">
      <alignment horizontal="center" vertical="center"/>
    </xf>
    <xf numFmtId="0" fontId="39" fillId="0" borderId="8" xfId="6" applyFont="1" applyFill="1" applyBorder="1" applyAlignment="1">
      <alignment horizontal="center" vertical="center"/>
    </xf>
    <xf numFmtId="0" fontId="39" fillId="0" borderId="13" xfId="6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/>
    </xf>
    <xf numFmtId="0" fontId="39" fillId="0" borderId="9" xfId="0" applyFont="1" applyFill="1" applyBorder="1" applyAlignment="1">
      <alignment horizontal="left"/>
    </xf>
    <xf numFmtId="0" fontId="39" fillId="0" borderId="11" xfId="0" applyFont="1" applyFill="1" applyBorder="1" applyAlignment="1">
      <alignment horizontal="left"/>
    </xf>
    <xf numFmtId="0" fontId="43" fillId="0" borderId="6" xfId="6" applyFont="1" applyBorder="1" applyAlignment="1">
      <alignment horizontal="center"/>
    </xf>
    <xf numFmtId="0" fontId="43" fillId="0" borderId="7" xfId="6" applyFont="1" applyBorder="1" applyAlignment="1">
      <alignment horizontal="center"/>
    </xf>
    <xf numFmtId="0" fontId="43" fillId="0" borderId="14" xfId="6" applyFont="1" applyBorder="1" applyAlignment="1">
      <alignment horizontal="center"/>
    </xf>
    <xf numFmtId="0" fontId="43" fillId="0" borderId="6" xfId="6" applyFont="1" applyBorder="1" applyAlignment="1">
      <alignment horizontal="left"/>
    </xf>
    <xf numFmtId="0" fontId="43" fillId="0" borderId="7" xfId="6" applyFont="1" applyBorder="1" applyAlignment="1">
      <alignment horizontal="left"/>
    </xf>
    <xf numFmtId="0" fontId="43" fillId="0" borderId="14" xfId="6" applyFont="1" applyBorder="1" applyAlignment="1">
      <alignment horizontal="left"/>
    </xf>
    <xf numFmtId="4" fontId="43" fillId="3" borderId="6" xfId="6" applyNumberFormat="1" applyFont="1" applyFill="1" applyBorder="1" applyAlignment="1">
      <alignment horizontal="right"/>
    </xf>
    <xf numFmtId="4" fontId="43" fillId="3" borderId="7" xfId="6" applyNumberFormat="1" applyFont="1" applyFill="1" applyBorder="1" applyAlignment="1">
      <alignment horizontal="right"/>
    </xf>
    <xf numFmtId="4" fontId="43" fillId="3" borderId="14" xfId="6" applyNumberFormat="1" applyFont="1" applyFill="1" applyBorder="1" applyAlignment="1">
      <alignment horizontal="right"/>
    </xf>
    <xf numFmtId="0" fontId="38" fillId="0" borderId="9" xfId="6" applyBorder="1" applyAlignment="1">
      <alignment horizontal="left"/>
    </xf>
    <xf numFmtId="0" fontId="38" fillId="0" borderId="11" xfId="6" applyBorder="1" applyAlignment="1">
      <alignment horizontal="left"/>
    </xf>
    <xf numFmtId="4" fontId="39" fillId="0" borderId="9" xfId="6" applyNumberFormat="1" applyFont="1" applyFill="1" applyBorder="1" applyAlignment="1">
      <alignment horizontal="right"/>
    </xf>
    <xf numFmtId="4" fontId="39" fillId="0" borderId="11" xfId="6" applyNumberFormat="1" applyFont="1" applyFill="1" applyBorder="1" applyAlignment="1">
      <alignment horizontal="right"/>
    </xf>
    <xf numFmtId="4" fontId="38" fillId="2" borderId="9" xfId="6" applyNumberFormat="1" applyFill="1" applyBorder="1" applyAlignment="1">
      <alignment horizontal="right"/>
    </xf>
    <xf numFmtId="4" fontId="38" fillId="2" borderId="11" xfId="6" applyNumberFormat="1" applyFill="1" applyBorder="1" applyAlignment="1">
      <alignment horizontal="right"/>
    </xf>
    <xf numFmtId="1" fontId="39" fillId="0" borderId="6" xfId="6" applyNumberFormat="1" applyFont="1" applyBorder="1" applyAlignment="1">
      <alignment horizontal="center"/>
    </xf>
    <xf numFmtId="1" fontId="39" fillId="0" borderId="7" xfId="6" applyNumberFormat="1" applyFont="1" applyBorder="1" applyAlignment="1">
      <alignment horizontal="center"/>
    </xf>
    <xf numFmtId="1" fontId="39" fillId="0" borderId="14" xfId="6" applyNumberFormat="1" applyFont="1" applyBorder="1" applyAlignment="1">
      <alignment horizontal="center"/>
    </xf>
    <xf numFmtId="2" fontId="43" fillId="3" borderId="6" xfId="6" applyNumberFormat="1" applyFont="1" applyFill="1" applyBorder="1" applyAlignment="1">
      <alignment horizontal="right"/>
    </xf>
    <xf numFmtId="2" fontId="43" fillId="3" borderId="7" xfId="6" applyNumberFormat="1" applyFont="1" applyFill="1" applyBorder="1" applyAlignment="1">
      <alignment horizontal="right"/>
    </xf>
    <xf numFmtId="2" fontId="43" fillId="3" borderId="14" xfId="6" applyNumberFormat="1" applyFont="1" applyFill="1" applyBorder="1" applyAlignment="1">
      <alignment horizontal="right"/>
    </xf>
    <xf numFmtId="2" fontId="39" fillId="0" borderId="10" xfId="6" applyNumberFormat="1" applyFont="1" applyBorder="1" applyAlignment="1">
      <alignment horizontal="center"/>
    </xf>
    <xf numFmtId="2" fontId="39" fillId="0" borderId="9" xfId="6" applyNumberFormat="1" applyFont="1" applyBorder="1" applyAlignment="1">
      <alignment horizontal="center"/>
    </xf>
    <xf numFmtId="2" fontId="39" fillId="0" borderId="11" xfId="6" applyNumberFormat="1" applyFont="1" applyBorder="1" applyAlignment="1">
      <alignment horizontal="center"/>
    </xf>
    <xf numFmtId="3" fontId="39" fillId="0" borderId="10" xfId="6" applyNumberFormat="1" applyFont="1" applyBorder="1" applyAlignment="1">
      <alignment horizontal="center"/>
    </xf>
    <xf numFmtId="0" fontId="43" fillId="0" borderId="10" xfId="6" applyFont="1" applyBorder="1" applyAlignment="1">
      <alignment horizontal="center"/>
    </xf>
    <xf numFmtId="0" fontId="43" fillId="0" borderId="9" xfId="6" applyFont="1" applyBorder="1" applyAlignment="1">
      <alignment horizontal="center"/>
    </xf>
    <xf numFmtId="0" fontId="43" fillId="0" borderId="11" xfId="6" applyFont="1" applyBorder="1" applyAlignment="1">
      <alignment horizontal="center"/>
    </xf>
    <xf numFmtId="0" fontId="43" fillId="0" borderId="10" xfId="6" applyFont="1" applyBorder="1" applyAlignment="1">
      <alignment horizontal="left" wrapText="1"/>
    </xf>
    <xf numFmtId="0" fontId="43" fillId="0" borderId="9" xfId="6" applyFont="1" applyBorder="1" applyAlignment="1">
      <alignment horizontal="left" wrapText="1"/>
    </xf>
    <xf numFmtId="0" fontId="43" fillId="0" borderId="11" xfId="6" applyFont="1" applyBorder="1" applyAlignment="1">
      <alignment horizontal="left" wrapText="1"/>
    </xf>
    <xf numFmtId="4" fontId="39" fillId="0" borderId="6" xfId="6" applyNumberFormat="1" applyFont="1" applyFill="1" applyBorder="1" applyAlignment="1">
      <alignment horizontal="right" vertical="center"/>
    </xf>
    <xf numFmtId="4" fontId="39" fillId="0" borderId="7" xfId="6" applyNumberFormat="1" applyFont="1" applyFill="1" applyBorder="1" applyAlignment="1">
      <alignment horizontal="right" vertical="center"/>
    </xf>
    <xf numFmtId="4" fontId="39" fillId="0" borderId="14" xfId="6" applyNumberFormat="1" applyFont="1" applyFill="1" applyBorder="1" applyAlignment="1">
      <alignment horizontal="right" vertical="center"/>
    </xf>
    <xf numFmtId="4" fontId="43" fillId="0" borderId="10" xfId="6" applyNumberFormat="1" applyFont="1" applyFill="1" applyBorder="1" applyAlignment="1">
      <alignment horizontal="right"/>
    </xf>
    <xf numFmtId="4" fontId="43" fillId="0" borderId="9" xfId="6" applyNumberFormat="1" applyFont="1" applyFill="1" applyBorder="1" applyAlignment="1">
      <alignment horizontal="right"/>
    </xf>
    <xf numFmtId="4" fontId="43" fillId="0" borderId="11" xfId="6" applyNumberFormat="1" applyFont="1" applyFill="1" applyBorder="1" applyAlignment="1">
      <alignment horizontal="right"/>
    </xf>
    <xf numFmtId="0" fontId="43" fillId="0" borderId="6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2" borderId="6" xfId="0" applyFont="1" applyFill="1" applyBorder="1" applyAlignment="1">
      <alignment horizontal="left"/>
    </xf>
    <xf numFmtId="0" fontId="43" fillId="2" borderId="7" xfId="0" applyFont="1" applyFill="1" applyBorder="1" applyAlignment="1">
      <alignment horizontal="left"/>
    </xf>
    <xf numFmtId="0" fontId="43" fillId="2" borderId="14" xfId="0" applyFont="1" applyFill="1" applyBorder="1" applyAlignment="1">
      <alignment horizontal="left"/>
    </xf>
    <xf numFmtId="0" fontId="39" fillId="2" borderId="6" xfId="0" applyFont="1" applyFill="1" applyBorder="1" applyAlignment="1">
      <alignment horizontal="center"/>
    </xf>
    <xf numFmtId="0" fontId="39" fillId="2" borderId="7" xfId="0" applyFont="1" applyFill="1" applyBorder="1" applyAlignment="1">
      <alignment horizontal="center"/>
    </xf>
    <xf numFmtId="0" fontId="39" fillId="2" borderId="14" xfId="0" applyFont="1" applyFill="1" applyBorder="1" applyAlignment="1">
      <alignment horizontal="center"/>
    </xf>
    <xf numFmtId="3" fontId="39" fillId="2" borderId="10" xfId="0" applyNumberFormat="1" applyFont="1" applyFill="1" applyBorder="1" applyAlignment="1">
      <alignment horizontal="center"/>
    </xf>
    <xf numFmtId="0" fontId="39" fillId="2" borderId="9" xfId="0" applyFont="1" applyFill="1" applyBorder="1" applyAlignment="1">
      <alignment horizontal="center"/>
    </xf>
    <xf numFmtId="0" fontId="39" fillId="2" borderId="11" xfId="0" applyFont="1" applyFill="1" applyBorder="1" applyAlignment="1">
      <alignment horizontal="center"/>
    </xf>
    <xf numFmtId="4" fontId="43" fillId="2" borderId="6" xfId="0" applyNumberFormat="1" applyFont="1" applyFill="1" applyBorder="1" applyAlignment="1">
      <alignment horizontal="right"/>
    </xf>
    <xf numFmtId="4" fontId="43" fillId="2" borderId="7" xfId="0" applyNumberFormat="1" applyFont="1" applyFill="1" applyBorder="1" applyAlignment="1">
      <alignment horizontal="right"/>
    </xf>
    <xf numFmtId="4" fontId="43" fillId="2" borderId="14" xfId="0" applyNumberFormat="1" applyFont="1" applyFill="1" applyBorder="1" applyAlignment="1">
      <alignment horizontal="right"/>
    </xf>
    <xf numFmtId="0" fontId="43" fillId="2" borderId="6" xfId="0" applyFont="1" applyFill="1" applyBorder="1" applyAlignment="1">
      <alignment horizontal="left" wrapText="1"/>
    </xf>
    <xf numFmtId="0" fontId="43" fillId="2" borderId="7" xfId="0" applyFont="1" applyFill="1" applyBorder="1" applyAlignment="1">
      <alignment horizontal="left" wrapText="1"/>
    </xf>
    <xf numFmtId="0" fontId="43" fillId="2" borderId="14" xfId="0" applyFont="1" applyFill="1" applyBorder="1" applyAlignment="1">
      <alignment horizontal="left" wrapText="1"/>
    </xf>
    <xf numFmtId="4" fontId="43" fillId="0" borderId="6" xfId="6" applyNumberFormat="1" applyFont="1" applyFill="1" applyBorder="1" applyAlignment="1">
      <alignment horizontal="right"/>
    </xf>
    <xf numFmtId="4" fontId="43" fillId="0" borderId="7" xfId="6" applyNumberFormat="1" applyFont="1" applyFill="1" applyBorder="1" applyAlignment="1">
      <alignment horizontal="right"/>
    </xf>
    <xf numFmtId="4" fontId="43" fillId="0" borderId="14" xfId="6" applyNumberFormat="1" applyFont="1" applyFill="1" applyBorder="1" applyAlignment="1">
      <alignment horizontal="right"/>
    </xf>
    <xf numFmtId="2" fontId="39" fillId="2" borderId="6" xfId="6" applyNumberFormat="1" applyFont="1" applyFill="1" applyBorder="1" applyAlignment="1">
      <alignment horizontal="right"/>
    </xf>
    <xf numFmtId="2" fontId="39" fillId="2" borderId="7" xfId="6" applyNumberFormat="1" applyFont="1" applyFill="1" applyBorder="1" applyAlignment="1">
      <alignment horizontal="right"/>
    </xf>
    <xf numFmtId="2" fontId="39" fillId="2" borderId="14" xfId="6" applyNumberFormat="1" applyFont="1" applyFill="1" applyBorder="1" applyAlignment="1">
      <alignment horizontal="right"/>
    </xf>
    <xf numFmtId="2" fontId="43" fillId="0" borderId="6" xfId="6" applyNumberFormat="1" applyFont="1" applyBorder="1" applyAlignment="1">
      <alignment horizontal="right"/>
    </xf>
    <xf numFmtId="2" fontId="43" fillId="0" borderId="7" xfId="6" applyNumberFormat="1" applyFont="1" applyBorder="1" applyAlignment="1">
      <alignment horizontal="right"/>
    </xf>
    <xf numFmtId="2" fontId="43" fillId="0" borderId="14" xfId="6" applyNumberFormat="1" applyFont="1" applyBorder="1" applyAlignment="1">
      <alignment horizontal="right"/>
    </xf>
  </cellXfs>
  <cellStyles count="9">
    <cellStyle name="Обычный" xfId="0" builtinId="0"/>
    <cellStyle name="Обычный 2" xfId="1"/>
    <cellStyle name="Обычный 2 2" xfId="2"/>
    <cellStyle name="Обычный 2 2 2" xfId="3"/>
    <cellStyle name="Обычный 2 2 2 2" xfId="7"/>
    <cellStyle name="Обычный 3" xfId="5"/>
    <cellStyle name="Обычный 3 2" xfId="8"/>
    <cellStyle name="Обычный 4" xfId="6"/>
    <cellStyle name="Обычный_2002год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3;&#1077;&#1082;&#1089;&#1072;&#1085;&#1076;&#1088;&#1086;&#1074;&#1086;%20&#1096;&#1082;%20&#1087;&#1092;&#1093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 "/>
      <sheetName val="Лист2 "/>
      <sheetName val="211ст.-2022г."/>
      <sheetName val="211ст.-2023г."/>
      <sheetName val="211ст.-2024г."/>
      <sheetName val="213ст.-2022г."/>
      <sheetName val="213ст.-2023г."/>
      <sheetName val="213ст.-2024г. "/>
      <sheetName val="Лист7-2022г."/>
      <sheetName val="Лист7-2023г."/>
      <sheetName val="Лист7-2024г."/>
      <sheetName val="Лист8-2022г."/>
      <sheetName val="Лист8 -2023г."/>
      <sheetName val="Лист8-2024г."/>
      <sheetName val="Лист9-2023г."/>
      <sheetName val="Лист9 -2024г."/>
      <sheetName val="Лист9-2025"/>
    </sheetNames>
    <sheetDataSet>
      <sheetData sheetId="0">
        <row r="88">
          <cell r="H88">
            <v>280489</v>
          </cell>
        </row>
        <row r="90">
          <cell r="H90">
            <v>6448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8"/>
  <sheetViews>
    <sheetView showGridLines="0" view="pageBreakPreview" topLeftCell="A106" zoomScale="81" zoomScaleNormal="75" zoomScaleSheetLayoutView="81" workbookViewId="0">
      <selection activeCell="H114" sqref="H114:J114"/>
    </sheetView>
  </sheetViews>
  <sheetFormatPr defaultColWidth="9.109375" defaultRowHeight="13.8" x14ac:dyDescent="0.25"/>
  <cols>
    <col min="1" max="2" width="15.44140625" style="35" customWidth="1"/>
    <col min="3" max="3" width="16" style="35" customWidth="1"/>
    <col min="4" max="4" width="37.44140625" style="35" customWidth="1"/>
    <col min="5" max="5" width="10.6640625" style="36" customWidth="1"/>
    <col min="6" max="6" width="15.6640625" style="37" customWidth="1"/>
    <col min="7" max="7" width="16.44140625" style="38" customWidth="1"/>
    <col min="8" max="8" width="15.88671875" style="37" customWidth="1"/>
    <col min="9" max="9" width="15.33203125" style="37" customWidth="1"/>
    <col min="10" max="10" width="16.109375" style="37" customWidth="1"/>
    <col min="11" max="11" width="14.33203125" style="37" customWidth="1"/>
    <col min="12" max="12" width="15.5546875" style="37" customWidth="1"/>
    <col min="13" max="14" width="9.109375" style="37"/>
    <col min="15" max="15" width="21.5546875" style="37" customWidth="1"/>
    <col min="16" max="16384" width="9.109375" style="37"/>
  </cols>
  <sheetData>
    <row r="1" spans="1:16" ht="15" customHeight="1" x14ac:dyDescent="0.35">
      <c r="I1" s="285" t="s">
        <v>39</v>
      </c>
      <c r="J1" s="285"/>
      <c r="K1" s="286"/>
      <c r="O1" s="41">
        <v>1817005488</v>
      </c>
    </row>
    <row r="2" spans="1:16" ht="15" customHeight="1" x14ac:dyDescent="0.3">
      <c r="H2" s="134"/>
      <c r="I2" s="293" t="s">
        <v>472</v>
      </c>
      <c r="J2" s="293"/>
      <c r="K2" s="294"/>
      <c r="O2" s="41">
        <v>183901001</v>
      </c>
    </row>
    <row r="3" spans="1:16" s="120" customFormat="1" ht="15" customHeight="1" x14ac:dyDescent="0.3">
      <c r="A3" s="118"/>
      <c r="B3" s="118"/>
      <c r="C3" s="118"/>
      <c r="D3" s="118"/>
      <c r="E3" s="119"/>
      <c r="G3" s="38"/>
      <c r="H3" s="134"/>
      <c r="I3" s="289" t="s">
        <v>47</v>
      </c>
      <c r="J3" s="289"/>
      <c r="K3" s="290"/>
    </row>
    <row r="4" spans="1:16" s="120" customFormat="1" ht="28.5" customHeight="1" x14ac:dyDescent="0.25">
      <c r="A4" s="118"/>
      <c r="B4" s="118"/>
      <c r="C4" s="118"/>
      <c r="D4" s="118"/>
      <c r="E4" s="119"/>
      <c r="G4" s="38"/>
      <c r="H4" s="287" t="s">
        <v>530</v>
      </c>
      <c r="I4" s="295"/>
      <c r="J4" s="295"/>
      <c r="K4" s="295"/>
    </row>
    <row r="5" spans="1:16" s="120" customFormat="1" ht="24" customHeight="1" x14ac:dyDescent="0.25">
      <c r="A5" s="118"/>
      <c r="B5" s="118"/>
      <c r="C5" s="118"/>
      <c r="D5" s="118"/>
      <c r="E5" s="119"/>
      <c r="G5" s="38"/>
      <c r="H5" s="296"/>
      <c r="I5" s="296"/>
      <c r="J5" s="296"/>
      <c r="K5" s="296"/>
    </row>
    <row r="6" spans="1:16" s="120" customFormat="1" ht="15" customHeight="1" x14ac:dyDescent="0.3">
      <c r="A6" s="118"/>
      <c r="B6" s="118"/>
      <c r="C6" s="118"/>
      <c r="D6" s="118"/>
      <c r="E6" s="119"/>
      <c r="G6" s="38"/>
      <c r="H6" s="134"/>
      <c r="I6" s="289" t="s">
        <v>27</v>
      </c>
      <c r="J6" s="289"/>
      <c r="K6" s="290"/>
    </row>
    <row r="7" spans="1:16" s="120" customFormat="1" ht="15" customHeight="1" x14ac:dyDescent="0.3">
      <c r="A7" s="118"/>
      <c r="B7" s="118"/>
      <c r="C7" s="118"/>
      <c r="D7" s="118"/>
      <c r="E7" s="119"/>
      <c r="G7" s="38"/>
      <c r="H7" s="134"/>
      <c r="I7" s="135"/>
      <c r="J7" s="135"/>
      <c r="K7" s="136"/>
    </row>
    <row r="8" spans="1:16" s="120" customFormat="1" ht="15" customHeight="1" x14ac:dyDescent="0.3">
      <c r="A8" s="118"/>
      <c r="B8" s="118"/>
      <c r="C8" s="118"/>
      <c r="D8" s="118"/>
      <c r="E8" s="119"/>
      <c r="G8" s="38"/>
      <c r="H8" s="134"/>
      <c r="I8" s="287" t="s">
        <v>473</v>
      </c>
      <c r="J8" s="291"/>
      <c r="K8" s="292"/>
    </row>
    <row r="9" spans="1:16" s="120" customFormat="1" ht="15" customHeight="1" x14ac:dyDescent="0.3">
      <c r="A9" s="118"/>
      <c r="B9" s="118"/>
      <c r="C9" s="118"/>
      <c r="D9" s="118"/>
      <c r="E9" s="119"/>
      <c r="G9" s="38"/>
      <c r="H9" s="134"/>
      <c r="I9" s="289" t="s">
        <v>294</v>
      </c>
      <c r="J9" s="289"/>
      <c r="K9" s="290"/>
    </row>
    <row r="10" spans="1:16" s="120" customFormat="1" ht="15" customHeight="1" x14ac:dyDescent="0.3">
      <c r="A10" s="118"/>
      <c r="B10" s="118"/>
      <c r="C10" s="118"/>
      <c r="D10" s="118"/>
      <c r="E10" s="119"/>
      <c r="G10" s="38"/>
      <c r="H10" s="134"/>
      <c r="I10" s="135"/>
      <c r="J10" s="135"/>
      <c r="K10" s="136"/>
    </row>
    <row r="11" spans="1:16" ht="15" customHeight="1" x14ac:dyDescent="0.3">
      <c r="H11" s="137"/>
      <c r="I11" s="287" t="s">
        <v>475</v>
      </c>
      <c r="J11" s="287"/>
      <c r="K11" s="288"/>
    </row>
    <row r="12" spans="1:16" ht="11.25" customHeight="1" x14ac:dyDescent="0.3">
      <c r="J12" s="297"/>
      <c r="K12" s="297"/>
    </row>
    <row r="13" spans="1:16" ht="15" customHeight="1" x14ac:dyDescent="0.3">
      <c r="J13" s="163"/>
      <c r="K13" s="164"/>
    </row>
    <row r="14" spans="1:16" ht="15" customHeight="1" thickBot="1" x14ac:dyDescent="0.35">
      <c r="A14" s="262" t="s">
        <v>476</v>
      </c>
      <c r="B14" s="263"/>
      <c r="C14" s="263"/>
      <c r="D14" s="263"/>
      <c r="E14" s="263"/>
      <c r="F14" s="263"/>
      <c r="G14" s="263"/>
      <c r="H14" s="263"/>
      <c r="I14" s="263"/>
      <c r="J14" s="263"/>
      <c r="K14" s="174"/>
    </row>
    <row r="15" spans="1:16" ht="16.5" customHeight="1" x14ac:dyDescent="0.3">
      <c r="A15" s="262" t="s">
        <v>477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71" t="s">
        <v>18</v>
      </c>
    </row>
    <row r="16" spans="1:16" ht="16.5" customHeight="1" x14ac:dyDescent="0.3">
      <c r="A16" s="165"/>
      <c r="B16" s="160"/>
      <c r="C16" s="160"/>
      <c r="D16" s="160"/>
      <c r="E16" s="160"/>
      <c r="F16" s="160"/>
      <c r="G16" s="160"/>
      <c r="H16" s="160"/>
      <c r="I16" s="160"/>
      <c r="J16" s="175"/>
      <c r="K16" s="271"/>
      <c r="P16" s="176" t="s">
        <v>321</v>
      </c>
    </row>
    <row r="17" spans="1:17" ht="15" customHeight="1" thickBot="1" x14ac:dyDescent="0.35">
      <c r="A17" s="2"/>
      <c r="B17" s="2"/>
      <c r="C17" s="2"/>
      <c r="D17" s="121"/>
      <c r="E17" s="122"/>
      <c r="F17" s="123"/>
      <c r="G17" s="121"/>
      <c r="H17" s="1"/>
      <c r="I17" s="1"/>
      <c r="J17" s="5"/>
      <c r="K17" s="272"/>
      <c r="P17" s="176">
        <v>183901001</v>
      </c>
    </row>
    <row r="18" spans="1:17" ht="14.25" customHeight="1" x14ac:dyDescent="0.3">
      <c r="A18" s="2"/>
      <c r="B18" s="2"/>
      <c r="C18" s="2"/>
      <c r="D18" s="1"/>
      <c r="E18" s="39"/>
      <c r="F18" s="4"/>
      <c r="G18" s="1"/>
      <c r="H18" s="1"/>
      <c r="I18" s="1"/>
      <c r="J18" s="177"/>
      <c r="K18" s="273" t="s">
        <v>474</v>
      </c>
    </row>
    <row r="19" spans="1:17" ht="21.75" customHeight="1" x14ac:dyDescent="0.3">
      <c r="A19" s="2"/>
      <c r="B19" s="2"/>
      <c r="C19" s="2"/>
      <c r="D19" s="275" t="s">
        <v>478</v>
      </c>
      <c r="E19" s="276"/>
      <c r="F19" s="276"/>
      <c r="G19" s="263"/>
      <c r="H19" s="263"/>
      <c r="I19" s="160"/>
      <c r="J19" s="13" t="s">
        <v>19</v>
      </c>
      <c r="K19" s="274"/>
    </row>
    <row r="20" spans="1:17" ht="30.75" customHeight="1" x14ac:dyDescent="0.3">
      <c r="A20" s="6"/>
      <c r="B20" s="6"/>
      <c r="C20" s="6"/>
      <c r="D20" s="5"/>
      <c r="E20" s="5"/>
      <c r="F20" s="277"/>
      <c r="G20" s="277"/>
      <c r="H20" s="277"/>
      <c r="I20" s="161"/>
      <c r="J20" s="7" t="s">
        <v>322</v>
      </c>
      <c r="K20" s="8"/>
    </row>
    <row r="21" spans="1:17" ht="15" customHeight="1" x14ac:dyDescent="0.3">
      <c r="A21" s="280" t="s">
        <v>533</v>
      </c>
      <c r="B21" s="281"/>
      <c r="C21" s="281"/>
      <c r="D21" s="281"/>
      <c r="E21" s="281"/>
      <c r="F21" s="281"/>
      <c r="G21" s="281"/>
      <c r="H21" s="281"/>
      <c r="I21" s="281"/>
      <c r="J21" s="12" t="s">
        <v>20</v>
      </c>
      <c r="K21" s="41">
        <v>1817005488</v>
      </c>
    </row>
    <row r="22" spans="1:17" ht="21.75" customHeight="1" x14ac:dyDescent="0.3">
      <c r="A22" s="281"/>
      <c r="B22" s="281"/>
      <c r="C22" s="281"/>
      <c r="D22" s="281"/>
      <c r="E22" s="281"/>
      <c r="F22" s="281"/>
      <c r="G22" s="281"/>
      <c r="H22" s="281"/>
      <c r="I22" s="281"/>
      <c r="J22" s="12" t="s">
        <v>21</v>
      </c>
      <c r="K22" s="41">
        <v>183901001</v>
      </c>
    </row>
    <row r="23" spans="1:17" ht="34.5" customHeight="1" x14ac:dyDescent="0.3">
      <c r="A23" s="282" t="s">
        <v>531</v>
      </c>
      <c r="B23" s="283"/>
      <c r="C23" s="283"/>
      <c r="D23" s="283"/>
      <c r="E23" s="283"/>
      <c r="F23" s="283"/>
      <c r="G23" s="283"/>
      <c r="H23" s="283"/>
      <c r="I23" s="11"/>
      <c r="J23" s="7" t="s">
        <v>322</v>
      </c>
      <c r="K23" s="9"/>
    </row>
    <row r="24" spans="1:17" ht="15" customHeight="1" x14ac:dyDescent="0.3">
      <c r="A24" s="284" t="s">
        <v>532</v>
      </c>
      <c r="B24" s="281"/>
      <c r="C24" s="281"/>
      <c r="D24" s="281"/>
      <c r="E24" s="281"/>
      <c r="F24" s="281"/>
      <c r="G24" s="281"/>
      <c r="H24" s="166"/>
      <c r="I24" s="166"/>
      <c r="J24" s="162" t="s">
        <v>24</v>
      </c>
      <c r="K24" s="40">
        <v>609</v>
      </c>
    </row>
    <row r="25" spans="1:17" ht="15" customHeight="1" x14ac:dyDescent="0.3">
      <c r="A25" s="178" t="s">
        <v>323</v>
      </c>
      <c r="B25" s="178"/>
      <c r="C25" s="179">
        <v>0</v>
      </c>
      <c r="D25" s="179"/>
      <c r="E25" s="178"/>
      <c r="F25" s="178"/>
      <c r="G25" s="178"/>
      <c r="H25" s="178"/>
      <c r="I25" s="178"/>
      <c r="J25" s="12"/>
      <c r="K25" s="278"/>
      <c r="P25" s="162" t="s">
        <v>24</v>
      </c>
      <c r="Q25" s="40">
        <v>609</v>
      </c>
    </row>
    <row r="26" spans="1:17" ht="15" customHeight="1" x14ac:dyDescent="0.3">
      <c r="A26" s="166"/>
      <c r="B26" s="166"/>
      <c r="C26" s="166" t="s">
        <v>324</v>
      </c>
      <c r="D26" s="166"/>
      <c r="E26" s="166"/>
      <c r="F26" s="166"/>
      <c r="G26" s="166"/>
      <c r="H26" s="166"/>
      <c r="I26" s="166"/>
      <c r="J26" s="12"/>
      <c r="K26" s="279"/>
      <c r="P26" s="162"/>
      <c r="Q26" s="180"/>
    </row>
    <row r="27" spans="1:17" ht="15" customHeight="1" thickBot="1" x14ac:dyDescent="0.35">
      <c r="A27" s="14" t="s">
        <v>22</v>
      </c>
      <c r="B27" s="14"/>
      <c r="C27" s="14"/>
      <c r="D27" s="14"/>
      <c r="E27" s="14"/>
      <c r="F27" s="14"/>
      <c r="G27" s="14"/>
      <c r="H27" s="264" t="s">
        <v>23</v>
      </c>
      <c r="I27" s="264"/>
      <c r="J27" s="265"/>
      <c r="K27" s="10">
        <v>383</v>
      </c>
    </row>
    <row r="28" spans="1:17" ht="6" customHeight="1" x14ac:dyDescent="0.3">
      <c r="J28" s="163"/>
      <c r="K28" s="164"/>
    </row>
    <row r="29" spans="1:17" ht="15.75" customHeight="1" x14ac:dyDescent="0.3">
      <c r="A29" s="266"/>
      <c r="B29" s="266"/>
      <c r="C29" s="266"/>
      <c r="J29" s="163"/>
      <c r="K29" s="164"/>
    </row>
    <row r="30" spans="1:17" s="181" customFormat="1" ht="21" customHeight="1" x14ac:dyDescent="0.3">
      <c r="A30" s="234" t="s">
        <v>325</v>
      </c>
      <c r="B30" s="234"/>
      <c r="C30" s="234"/>
      <c r="D30" s="234"/>
      <c r="E30" s="235"/>
      <c r="F30" s="235"/>
      <c r="G30" s="235"/>
      <c r="H30" s="235"/>
      <c r="I30" s="235"/>
      <c r="J30" s="235"/>
      <c r="K30" s="235"/>
    </row>
    <row r="31" spans="1:17" s="181" customFormat="1" ht="7.5" customHeight="1" x14ac:dyDescent="0.3">
      <c r="A31" s="38"/>
      <c r="B31" s="38"/>
      <c r="C31" s="38"/>
      <c r="D31" s="38"/>
      <c r="E31" s="36"/>
      <c r="F31" s="42"/>
      <c r="G31" s="35"/>
      <c r="H31" s="37"/>
      <c r="I31" s="37"/>
      <c r="J31" s="37"/>
      <c r="K31" s="37"/>
    </row>
    <row r="32" spans="1:17" s="181" customFormat="1" ht="30" customHeight="1" x14ac:dyDescent="0.3">
      <c r="A32" s="236" t="s">
        <v>0</v>
      </c>
      <c r="B32" s="237"/>
      <c r="C32" s="237"/>
      <c r="D32" s="238"/>
      <c r="E32" s="242" t="s">
        <v>1</v>
      </c>
      <c r="F32" s="270" t="s">
        <v>2</v>
      </c>
      <c r="G32" s="267" t="s">
        <v>26</v>
      </c>
      <c r="H32" s="269" t="s">
        <v>25</v>
      </c>
      <c r="I32" s="269"/>
      <c r="J32" s="269"/>
      <c r="K32" s="269"/>
    </row>
    <row r="33" spans="1:12" s="181" customFormat="1" ht="66.75" customHeight="1" x14ac:dyDescent="0.3">
      <c r="A33" s="239"/>
      <c r="B33" s="240"/>
      <c r="C33" s="240"/>
      <c r="D33" s="241"/>
      <c r="E33" s="242"/>
      <c r="F33" s="270"/>
      <c r="G33" s="268"/>
      <c r="H33" s="226" t="s">
        <v>479</v>
      </c>
      <c r="I33" s="226" t="s">
        <v>480</v>
      </c>
      <c r="J33" s="226" t="s">
        <v>481</v>
      </c>
      <c r="K33" s="167" t="s">
        <v>17</v>
      </c>
    </row>
    <row r="34" spans="1:12" s="46" customFormat="1" ht="18" customHeight="1" thickBot="1" x14ac:dyDescent="0.35">
      <c r="A34" s="249">
        <v>2</v>
      </c>
      <c r="B34" s="250"/>
      <c r="C34" s="250"/>
      <c r="D34" s="251"/>
      <c r="E34" s="43">
        <v>3</v>
      </c>
      <c r="F34" s="44">
        <v>4</v>
      </c>
      <c r="G34" s="45">
        <v>5</v>
      </c>
      <c r="H34" s="182">
        <v>6</v>
      </c>
      <c r="I34" s="182">
        <v>7</v>
      </c>
      <c r="J34" s="182">
        <v>8</v>
      </c>
      <c r="K34" s="182">
        <v>9</v>
      </c>
    </row>
    <row r="35" spans="1:12" s="181" customFormat="1" ht="20.25" customHeight="1" x14ac:dyDescent="0.3">
      <c r="A35" s="247" t="s">
        <v>326</v>
      </c>
      <c r="B35" s="248"/>
      <c r="C35" s="248"/>
      <c r="D35" s="248"/>
      <c r="E35" s="47" t="s">
        <v>10</v>
      </c>
      <c r="F35" s="48" t="s">
        <v>9</v>
      </c>
      <c r="G35" s="48" t="s">
        <v>9</v>
      </c>
      <c r="H35" s="183"/>
      <c r="I35" s="184" t="s">
        <v>9</v>
      </c>
      <c r="J35" s="183" t="s">
        <v>9</v>
      </c>
      <c r="K35" s="185" t="s">
        <v>9</v>
      </c>
    </row>
    <row r="36" spans="1:12" s="181" customFormat="1" ht="22.5" customHeight="1" x14ac:dyDescent="0.3">
      <c r="A36" s="252" t="s">
        <v>327</v>
      </c>
      <c r="B36" s="253"/>
      <c r="C36" s="253"/>
      <c r="D36" s="253"/>
      <c r="E36" s="49" t="s">
        <v>12</v>
      </c>
      <c r="F36" s="170" t="s">
        <v>9</v>
      </c>
      <c r="G36" s="170" t="s">
        <v>9</v>
      </c>
      <c r="H36" s="50"/>
      <c r="I36" s="129" t="s">
        <v>9</v>
      </c>
      <c r="J36" s="170" t="s">
        <v>9</v>
      </c>
      <c r="K36" s="51" t="s">
        <v>9</v>
      </c>
    </row>
    <row r="37" spans="1:12" s="181" customFormat="1" ht="22.95" customHeight="1" x14ac:dyDescent="0.3">
      <c r="A37" s="243" t="s">
        <v>313</v>
      </c>
      <c r="B37" s="244"/>
      <c r="C37" s="244"/>
      <c r="D37" s="244"/>
      <c r="E37" s="49" t="s">
        <v>235</v>
      </c>
      <c r="F37" s="170"/>
      <c r="G37" s="52"/>
      <c r="H37" s="53">
        <f>H40+H46+H59</f>
        <v>16637701</v>
      </c>
      <c r="I37" s="53">
        <f>I40+I46+I59</f>
        <v>16506445</v>
      </c>
      <c r="J37" s="53">
        <f>J40+J46+J59</f>
        <v>16498595</v>
      </c>
      <c r="K37" s="54"/>
      <c r="L37" s="186"/>
    </row>
    <row r="38" spans="1:12" s="181" customFormat="1" ht="33" customHeight="1" x14ac:dyDescent="0.3">
      <c r="A38" s="245" t="s">
        <v>314</v>
      </c>
      <c r="B38" s="246"/>
      <c r="C38" s="246"/>
      <c r="D38" s="246"/>
      <c r="E38" s="55">
        <v>1100</v>
      </c>
      <c r="F38" s="170">
        <v>120</v>
      </c>
      <c r="G38" s="52"/>
      <c r="H38" s="56"/>
      <c r="I38" s="127"/>
      <c r="J38" s="57"/>
      <c r="K38" s="51"/>
    </row>
    <row r="39" spans="1:12" s="181" customFormat="1" ht="26.4" customHeight="1" x14ac:dyDescent="0.3">
      <c r="A39" s="247" t="s">
        <v>14</v>
      </c>
      <c r="B39" s="248"/>
      <c r="C39" s="248"/>
      <c r="D39" s="248"/>
      <c r="E39" s="58">
        <v>1110</v>
      </c>
      <c r="F39" s="59"/>
      <c r="G39" s="52"/>
      <c r="H39" s="50"/>
      <c r="I39" s="128"/>
      <c r="J39" s="50"/>
      <c r="K39" s="51" t="s">
        <v>9</v>
      </c>
    </row>
    <row r="40" spans="1:12" s="181" customFormat="1" ht="25.5" customHeight="1" x14ac:dyDescent="0.3">
      <c r="A40" s="256" t="s">
        <v>328</v>
      </c>
      <c r="B40" s="257"/>
      <c r="C40" s="257"/>
      <c r="D40" s="257"/>
      <c r="E40" s="55">
        <v>1200</v>
      </c>
      <c r="F40" s="170">
        <v>130</v>
      </c>
      <c r="G40" s="52">
        <v>131</v>
      </c>
      <c r="H40" s="145">
        <f>H41+H43</f>
        <v>15542136</v>
      </c>
      <c r="I40" s="145">
        <f t="shared" ref="I40:J40" si="0">I41+I43</f>
        <v>15521820</v>
      </c>
      <c r="J40" s="145">
        <f t="shared" si="0"/>
        <v>15521820</v>
      </c>
      <c r="K40" s="51"/>
    </row>
    <row r="41" spans="1:12" s="181" customFormat="1" ht="66" customHeight="1" x14ac:dyDescent="0.3">
      <c r="A41" s="247" t="s">
        <v>44</v>
      </c>
      <c r="B41" s="248"/>
      <c r="C41" s="248"/>
      <c r="D41" s="248"/>
      <c r="E41" s="61">
        <v>1210</v>
      </c>
      <c r="F41" s="62">
        <v>130</v>
      </c>
      <c r="G41" s="63">
        <v>131</v>
      </c>
      <c r="H41" s="146">
        <v>15531796</v>
      </c>
      <c r="I41" s="146">
        <v>15511480</v>
      </c>
      <c r="J41" s="146">
        <v>15511480</v>
      </c>
      <c r="K41" s="64" t="s">
        <v>9</v>
      </c>
    </row>
    <row r="42" spans="1:12" s="188" customFormat="1" ht="48.75" customHeight="1" x14ac:dyDescent="0.3">
      <c r="A42" s="247" t="s">
        <v>45</v>
      </c>
      <c r="B42" s="248"/>
      <c r="C42" s="248"/>
      <c r="D42" s="248"/>
      <c r="E42" s="55">
        <v>1220</v>
      </c>
      <c r="F42" s="52">
        <v>130</v>
      </c>
      <c r="G42" s="52"/>
      <c r="H42" s="65"/>
      <c r="I42" s="130"/>
      <c r="J42" s="65"/>
      <c r="K42" s="66" t="s">
        <v>9</v>
      </c>
    </row>
    <row r="43" spans="1:12" s="188" customFormat="1" ht="25.2" customHeight="1" x14ac:dyDescent="0.3">
      <c r="A43" s="260" t="s">
        <v>329</v>
      </c>
      <c r="B43" s="261"/>
      <c r="C43" s="261"/>
      <c r="D43" s="261"/>
      <c r="E43" s="55">
        <v>1230</v>
      </c>
      <c r="F43" s="52">
        <v>130</v>
      </c>
      <c r="G43" s="52">
        <v>131</v>
      </c>
      <c r="H43" s="67">
        <v>10340</v>
      </c>
      <c r="I43" s="67">
        <v>10340</v>
      </c>
      <c r="J43" s="67">
        <v>10340</v>
      </c>
      <c r="K43" s="66"/>
    </row>
    <row r="44" spans="1:12" s="181" customFormat="1" ht="21" customHeight="1" x14ac:dyDescent="0.3">
      <c r="A44" s="245" t="s">
        <v>330</v>
      </c>
      <c r="B44" s="246"/>
      <c r="C44" s="246"/>
      <c r="D44" s="246"/>
      <c r="E44" s="55">
        <v>1300</v>
      </c>
      <c r="F44" s="170">
        <v>140</v>
      </c>
      <c r="G44" s="52"/>
      <c r="H44" s="56"/>
      <c r="I44" s="127"/>
      <c r="J44" s="57"/>
      <c r="K44" s="51" t="s">
        <v>9</v>
      </c>
    </row>
    <row r="45" spans="1:12" s="181" customFormat="1" ht="22.5" customHeight="1" x14ac:dyDescent="0.3">
      <c r="A45" s="258" t="s">
        <v>14</v>
      </c>
      <c r="B45" s="259"/>
      <c r="C45" s="259"/>
      <c r="D45" s="259"/>
      <c r="E45" s="58">
        <v>1310</v>
      </c>
      <c r="F45" s="59">
        <v>140</v>
      </c>
      <c r="G45" s="52"/>
      <c r="H45" s="56"/>
      <c r="I45" s="127"/>
      <c r="J45" s="57"/>
      <c r="K45" s="51" t="s">
        <v>9</v>
      </c>
    </row>
    <row r="46" spans="1:12" s="188" customFormat="1" ht="20.25" customHeight="1" x14ac:dyDescent="0.3">
      <c r="A46" s="245" t="s">
        <v>310</v>
      </c>
      <c r="B46" s="246"/>
      <c r="C46" s="246"/>
      <c r="D46" s="246"/>
      <c r="E46" s="55">
        <v>1400</v>
      </c>
      <c r="F46" s="52">
        <v>150</v>
      </c>
      <c r="G46" s="52">
        <v>152</v>
      </c>
      <c r="H46" s="191">
        <f>H47</f>
        <v>1094265</v>
      </c>
      <c r="I46" s="187">
        <f>I47</f>
        <v>983325</v>
      </c>
      <c r="J46" s="217">
        <f>J47</f>
        <v>975475</v>
      </c>
      <c r="K46" s="66" t="s">
        <v>9</v>
      </c>
    </row>
    <row r="47" spans="1:12" s="216" customFormat="1" ht="29.25" customHeight="1" x14ac:dyDescent="0.3">
      <c r="A47" s="247" t="s">
        <v>382</v>
      </c>
      <c r="B47" s="248"/>
      <c r="C47" s="248"/>
      <c r="D47" s="248"/>
      <c r="E47" s="55">
        <v>1410</v>
      </c>
      <c r="F47" s="52">
        <v>150</v>
      </c>
      <c r="G47" s="52">
        <v>152</v>
      </c>
      <c r="H47" s="78">
        <f>SUM(H48:H55)</f>
        <v>1094265</v>
      </c>
      <c r="I47" s="78">
        <f t="shared" ref="I47:J47" si="1">SUM(I48:I55)</f>
        <v>983325</v>
      </c>
      <c r="J47" s="78">
        <f t="shared" si="1"/>
        <v>975475</v>
      </c>
      <c r="K47" s="66"/>
    </row>
    <row r="48" spans="1:12" s="188" customFormat="1" ht="74.25" customHeight="1" x14ac:dyDescent="0.3">
      <c r="A48" s="247" t="s">
        <v>385</v>
      </c>
      <c r="B48" s="248"/>
      <c r="C48" s="248"/>
      <c r="D48" s="248"/>
      <c r="E48" s="55"/>
      <c r="F48" s="52">
        <v>150</v>
      </c>
      <c r="G48" s="52">
        <v>152</v>
      </c>
      <c r="H48" s="65">
        <v>10935</v>
      </c>
      <c r="I48" s="65">
        <v>10935</v>
      </c>
      <c r="J48" s="65">
        <v>10935</v>
      </c>
      <c r="K48" s="66"/>
    </row>
    <row r="49" spans="1:12" s="216" customFormat="1" ht="33" customHeight="1" x14ac:dyDescent="0.3">
      <c r="A49" s="247" t="s">
        <v>386</v>
      </c>
      <c r="B49" s="248"/>
      <c r="C49" s="248"/>
      <c r="D49" s="248"/>
      <c r="E49" s="55"/>
      <c r="F49" s="52">
        <v>150</v>
      </c>
      <c r="G49" s="52">
        <v>152</v>
      </c>
      <c r="H49" s="67">
        <v>982</v>
      </c>
      <c r="I49" s="127">
        <v>2120</v>
      </c>
      <c r="J49" s="218">
        <v>2120</v>
      </c>
      <c r="K49" s="66"/>
      <c r="L49" s="216" t="s">
        <v>387</v>
      </c>
    </row>
    <row r="50" spans="1:12" s="216" customFormat="1" ht="51.75" customHeight="1" x14ac:dyDescent="0.3">
      <c r="A50" s="247" t="s">
        <v>392</v>
      </c>
      <c r="B50" s="248"/>
      <c r="C50" s="248"/>
      <c r="D50" s="248"/>
      <c r="E50" s="55"/>
      <c r="F50" s="52">
        <v>150</v>
      </c>
      <c r="G50" s="52">
        <v>152</v>
      </c>
      <c r="H50" s="67">
        <v>3072</v>
      </c>
      <c r="I50" s="127">
        <v>2982.85</v>
      </c>
      <c r="J50" s="218">
        <v>2929.6</v>
      </c>
      <c r="K50" s="66"/>
      <c r="L50" s="216" t="s">
        <v>393</v>
      </c>
    </row>
    <row r="51" spans="1:12" s="216" customFormat="1" ht="34.5" customHeight="1" x14ac:dyDescent="0.3">
      <c r="A51" s="247" t="s">
        <v>388</v>
      </c>
      <c r="B51" s="248"/>
      <c r="C51" s="248"/>
      <c r="D51" s="248"/>
      <c r="E51" s="55"/>
      <c r="F51" s="52">
        <v>150</v>
      </c>
      <c r="G51" s="52">
        <v>152</v>
      </c>
      <c r="H51" s="67">
        <v>365800</v>
      </c>
      <c r="I51" s="127">
        <v>368700</v>
      </c>
      <c r="J51" s="218">
        <v>371500</v>
      </c>
      <c r="K51" s="66"/>
      <c r="L51" s="216" t="s">
        <v>389</v>
      </c>
    </row>
    <row r="52" spans="1:12" s="216" customFormat="1" ht="44.25" customHeight="1" x14ac:dyDescent="0.3">
      <c r="A52" s="247" t="s">
        <v>383</v>
      </c>
      <c r="B52" s="248"/>
      <c r="C52" s="248"/>
      <c r="D52" s="248"/>
      <c r="E52" s="55"/>
      <c r="F52" s="52">
        <v>150</v>
      </c>
      <c r="G52" s="52">
        <v>152</v>
      </c>
      <c r="H52" s="67">
        <v>97228</v>
      </c>
      <c r="I52" s="127">
        <v>0</v>
      </c>
      <c r="J52" s="218">
        <v>0</v>
      </c>
      <c r="K52" s="66"/>
      <c r="L52" s="216" t="s">
        <v>384</v>
      </c>
    </row>
    <row r="53" spans="1:12" s="216" customFormat="1" ht="51.75" customHeight="1" x14ac:dyDescent="0.3">
      <c r="A53" s="247" t="s">
        <v>390</v>
      </c>
      <c r="B53" s="248"/>
      <c r="C53" s="248"/>
      <c r="D53" s="248"/>
      <c r="E53" s="55"/>
      <c r="F53" s="52">
        <v>150</v>
      </c>
      <c r="G53" s="52">
        <v>152</v>
      </c>
      <c r="H53" s="67">
        <v>611248</v>
      </c>
      <c r="I53" s="127">
        <v>593587.15</v>
      </c>
      <c r="J53" s="218">
        <v>582990.4</v>
      </c>
      <c r="K53" s="66"/>
      <c r="L53" s="216" t="s">
        <v>391</v>
      </c>
    </row>
    <row r="54" spans="1:12" s="188" customFormat="1" ht="27.75" customHeight="1" x14ac:dyDescent="0.3">
      <c r="A54" s="247" t="s">
        <v>331</v>
      </c>
      <c r="B54" s="248"/>
      <c r="C54" s="248"/>
      <c r="D54" s="248"/>
      <c r="E54" s="55">
        <v>1420</v>
      </c>
      <c r="F54" s="52">
        <v>150</v>
      </c>
      <c r="G54" s="52"/>
      <c r="H54" s="65"/>
      <c r="I54" s="130"/>
      <c r="J54" s="68"/>
      <c r="K54" s="66"/>
    </row>
    <row r="55" spans="1:12" s="181" customFormat="1" ht="19.5" customHeight="1" x14ac:dyDescent="0.3">
      <c r="A55" s="258" t="s">
        <v>482</v>
      </c>
      <c r="B55" s="259"/>
      <c r="C55" s="259"/>
      <c r="D55" s="259"/>
      <c r="E55" s="55">
        <v>1430</v>
      </c>
      <c r="F55" s="227">
        <v>150</v>
      </c>
      <c r="G55" s="52">
        <v>152</v>
      </c>
      <c r="H55" s="60">
        <v>5000</v>
      </c>
      <c r="I55" s="60">
        <v>5000</v>
      </c>
      <c r="J55" s="60">
        <v>5000</v>
      </c>
      <c r="K55" s="51" t="s">
        <v>9</v>
      </c>
    </row>
    <row r="56" spans="1:12" s="188" customFormat="1" ht="18" customHeight="1" x14ac:dyDescent="0.3">
      <c r="A56" s="245" t="s">
        <v>332</v>
      </c>
      <c r="B56" s="246"/>
      <c r="C56" s="246"/>
      <c r="D56" s="246"/>
      <c r="E56" s="55">
        <v>1500</v>
      </c>
      <c r="F56" s="52">
        <v>180</v>
      </c>
      <c r="G56" s="52"/>
      <c r="H56" s="65"/>
      <c r="I56" s="130"/>
      <c r="J56" s="68"/>
      <c r="K56" s="66"/>
    </row>
    <row r="57" spans="1:12" s="188" customFormat="1" ht="15" customHeight="1" x14ac:dyDescent="0.3">
      <c r="A57" s="245" t="s">
        <v>79</v>
      </c>
      <c r="B57" s="246"/>
      <c r="C57" s="246"/>
      <c r="D57" s="246"/>
      <c r="E57" s="55"/>
      <c r="F57" s="52"/>
      <c r="G57" s="52"/>
      <c r="H57" s="65"/>
      <c r="I57" s="130"/>
      <c r="J57" s="68"/>
      <c r="K57" s="66"/>
    </row>
    <row r="58" spans="1:12" s="181" customFormat="1" ht="19.5" customHeight="1" x14ac:dyDescent="0.3">
      <c r="A58" s="258"/>
      <c r="B58" s="259"/>
      <c r="C58" s="259"/>
      <c r="D58" s="259"/>
      <c r="E58" s="55"/>
      <c r="F58" s="170"/>
      <c r="G58" s="52"/>
      <c r="H58" s="60"/>
      <c r="I58" s="130"/>
      <c r="J58" s="60"/>
      <c r="K58" s="51" t="s">
        <v>9</v>
      </c>
    </row>
    <row r="59" spans="1:12" s="181" customFormat="1" ht="22.5" customHeight="1" x14ac:dyDescent="0.3">
      <c r="A59" s="245" t="s">
        <v>31</v>
      </c>
      <c r="B59" s="246"/>
      <c r="C59" s="246"/>
      <c r="D59" s="246"/>
      <c r="E59" s="55">
        <v>1900</v>
      </c>
      <c r="F59" s="69">
        <v>440</v>
      </c>
      <c r="G59" s="52">
        <v>440</v>
      </c>
      <c r="H59" s="145">
        <f>H60</f>
        <v>1300</v>
      </c>
      <c r="I59" s="145">
        <f t="shared" ref="I59:J59" si="2">I60</f>
        <v>1300</v>
      </c>
      <c r="J59" s="145">
        <f t="shared" si="2"/>
        <v>1300</v>
      </c>
      <c r="K59" s="51" t="s">
        <v>9</v>
      </c>
    </row>
    <row r="60" spans="1:12" s="181" customFormat="1" ht="35.25" customHeight="1" x14ac:dyDescent="0.3">
      <c r="A60" s="302" t="s">
        <v>236</v>
      </c>
      <c r="B60" s="303"/>
      <c r="C60" s="303"/>
      <c r="D60" s="303"/>
      <c r="E60" s="58">
        <v>1910</v>
      </c>
      <c r="F60" s="59">
        <v>440</v>
      </c>
      <c r="G60" s="52">
        <v>440</v>
      </c>
      <c r="H60" s="56">
        <v>1300</v>
      </c>
      <c r="I60" s="56">
        <v>1300</v>
      </c>
      <c r="J60" s="56">
        <v>1300</v>
      </c>
      <c r="K60" s="51" t="s">
        <v>9</v>
      </c>
    </row>
    <row r="61" spans="1:12" s="181" customFormat="1" ht="17.25" customHeight="1" x14ac:dyDescent="0.3">
      <c r="A61" s="258"/>
      <c r="B61" s="259"/>
      <c r="C61" s="259"/>
      <c r="D61" s="259"/>
      <c r="E61" s="55"/>
      <c r="F61" s="170"/>
      <c r="G61" s="52"/>
      <c r="H61" s="60"/>
      <c r="I61" s="130"/>
      <c r="J61" s="60"/>
      <c r="K61" s="51" t="s">
        <v>9</v>
      </c>
    </row>
    <row r="62" spans="1:12" s="181" customFormat="1" ht="18" customHeight="1" x14ac:dyDescent="0.3">
      <c r="A62" s="245" t="s">
        <v>32</v>
      </c>
      <c r="B62" s="246"/>
      <c r="C62" s="246"/>
      <c r="D62" s="246"/>
      <c r="E62" s="55">
        <v>1980</v>
      </c>
      <c r="F62" s="170">
        <v>510</v>
      </c>
      <c r="G62" s="52"/>
      <c r="H62" s="60"/>
      <c r="I62" s="130"/>
      <c r="J62" s="60"/>
      <c r="K62" s="51" t="s">
        <v>9</v>
      </c>
    </row>
    <row r="63" spans="1:12" s="181" customFormat="1" ht="47.25" customHeight="1" x14ac:dyDescent="0.3">
      <c r="A63" s="247" t="s">
        <v>28</v>
      </c>
      <c r="B63" s="248"/>
      <c r="C63" s="248"/>
      <c r="D63" s="248"/>
      <c r="E63" s="58">
        <v>1981</v>
      </c>
      <c r="F63" s="59">
        <v>510</v>
      </c>
      <c r="G63" s="52"/>
      <c r="H63" s="60"/>
      <c r="I63" s="130"/>
      <c r="J63" s="60"/>
      <c r="K63" s="70" t="s">
        <v>9</v>
      </c>
    </row>
    <row r="64" spans="1:12" s="181" customFormat="1" ht="21" customHeight="1" x14ac:dyDescent="0.3">
      <c r="A64" s="247"/>
      <c r="B64" s="248"/>
      <c r="C64" s="248"/>
      <c r="D64" s="248"/>
      <c r="E64" s="55"/>
      <c r="F64" s="170"/>
      <c r="G64" s="52"/>
      <c r="H64" s="60"/>
      <c r="I64" s="130"/>
      <c r="J64" s="60"/>
      <c r="K64" s="51"/>
    </row>
    <row r="65" spans="1:15" s="76" customFormat="1" ht="23.4" customHeight="1" x14ac:dyDescent="0.3">
      <c r="A65" s="300" t="s">
        <v>333</v>
      </c>
      <c r="B65" s="301"/>
      <c r="C65" s="301"/>
      <c r="D65" s="301"/>
      <c r="E65" s="71">
        <v>2000</v>
      </c>
      <c r="F65" s="72" t="s">
        <v>9</v>
      </c>
      <c r="G65" s="73">
        <v>200</v>
      </c>
      <c r="H65" s="53">
        <f>H66+H89+H81+H104</f>
        <v>16637701</v>
      </c>
      <c r="I65" s="53">
        <f t="shared" ref="I65:J65" si="3">I66+I89+I81+I104</f>
        <v>16506445</v>
      </c>
      <c r="J65" s="53">
        <f t="shared" si="3"/>
        <v>16498595</v>
      </c>
      <c r="K65" s="74"/>
      <c r="L65" s="75">
        <f>H37-H65</f>
        <v>0</v>
      </c>
      <c r="M65" s="75">
        <f t="shared" ref="M65:N65" si="4">I37-I65</f>
        <v>0</v>
      </c>
      <c r="N65" s="75">
        <f t="shared" si="4"/>
        <v>0</v>
      </c>
      <c r="O65" s="189"/>
    </row>
    <row r="66" spans="1:15" s="77" customFormat="1" ht="37.5" customHeight="1" x14ac:dyDescent="0.3">
      <c r="A66" s="298" t="s">
        <v>33</v>
      </c>
      <c r="B66" s="299"/>
      <c r="C66" s="299"/>
      <c r="D66" s="299"/>
      <c r="E66" s="55">
        <v>2100</v>
      </c>
      <c r="F66" s="170" t="s">
        <v>9</v>
      </c>
      <c r="G66" s="52"/>
      <c r="H66" s="53">
        <f>H67+H70+H72</f>
        <v>13529100</v>
      </c>
      <c r="I66" s="53">
        <f t="shared" ref="I66:J66" si="5">I67+I70+I72</f>
        <v>13530384</v>
      </c>
      <c r="J66" s="53">
        <f t="shared" si="5"/>
        <v>13530384</v>
      </c>
      <c r="K66" s="51" t="s">
        <v>9</v>
      </c>
    </row>
    <row r="67" spans="1:15" s="181" customFormat="1" ht="33" customHeight="1" x14ac:dyDescent="0.3">
      <c r="A67" s="247" t="s">
        <v>38</v>
      </c>
      <c r="B67" s="248"/>
      <c r="C67" s="248"/>
      <c r="D67" s="248"/>
      <c r="E67" s="55">
        <v>2110</v>
      </c>
      <c r="F67" s="69">
        <v>111</v>
      </c>
      <c r="G67" s="52"/>
      <c r="H67" s="56">
        <f>SUM(H68:H69)</f>
        <v>10391000</v>
      </c>
      <c r="I67" s="56">
        <f t="shared" ref="I67:J67" si="6">SUM(I68:I69)</f>
        <v>10392000</v>
      </c>
      <c r="J67" s="56">
        <f t="shared" si="6"/>
        <v>10392000</v>
      </c>
      <c r="K67" s="51" t="s">
        <v>9</v>
      </c>
    </row>
    <row r="68" spans="1:15" s="181" customFormat="1" ht="33" customHeight="1" x14ac:dyDescent="0.3">
      <c r="A68" s="247" t="s">
        <v>38</v>
      </c>
      <c r="B68" s="248"/>
      <c r="C68" s="248"/>
      <c r="D68" s="248"/>
      <c r="E68" s="55">
        <v>2111</v>
      </c>
      <c r="F68" s="69">
        <v>111</v>
      </c>
      <c r="G68" s="52">
        <v>211</v>
      </c>
      <c r="H68" s="56">
        <v>9975360</v>
      </c>
      <c r="I68" s="127">
        <v>10288080</v>
      </c>
      <c r="J68" s="56">
        <v>10288080</v>
      </c>
      <c r="K68" s="51" t="s">
        <v>9</v>
      </c>
    </row>
    <row r="69" spans="1:15" s="181" customFormat="1" ht="21" customHeight="1" x14ac:dyDescent="0.3">
      <c r="A69" s="247" t="s">
        <v>334</v>
      </c>
      <c r="B69" s="248"/>
      <c r="C69" s="248"/>
      <c r="D69" s="248"/>
      <c r="E69" s="55">
        <v>2112</v>
      </c>
      <c r="F69" s="69">
        <v>111</v>
      </c>
      <c r="G69" s="52">
        <v>266</v>
      </c>
      <c r="H69" s="78">
        <v>415640</v>
      </c>
      <c r="I69" s="127">
        <v>103920</v>
      </c>
      <c r="J69" s="78">
        <v>103920</v>
      </c>
      <c r="K69" s="51" t="s">
        <v>9</v>
      </c>
    </row>
    <row r="70" spans="1:15" s="181" customFormat="1" ht="33.75" customHeight="1" x14ac:dyDescent="0.3">
      <c r="A70" s="247" t="s">
        <v>3</v>
      </c>
      <c r="B70" s="248"/>
      <c r="C70" s="248"/>
      <c r="D70" s="248"/>
      <c r="E70" s="55">
        <v>2120</v>
      </c>
      <c r="F70" s="69">
        <v>112</v>
      </c>
      <c r="G70" s="52"/>
      <c r="H70" s="78"/>
      <c r="I70" s="127"/>
      <c r="J70" s="78"/>
      <c r="K70" s="51" t="s">
        <v>9</v>
      </c>
    </row>
    <row r="71" spans="1:15" s="181" customFormat="1" ht="31.95" customHeight="1" x14ac:dyDescent="0.3">
      <c r="A71" s="247" t="s">
        <v>34</v>
      </c>
      <c r="B71" s="248"/>
      <c r="C71" s="248"/>
      <c r="D71" s="248"/>
      <c r="E71" s="55">
        <v>2130</v>
      </c>
      <c r="F71" s="69">
        <v>113</v>
      </c>
      <c r="G71" s="52"/>
      <c r="H71" s="56"/>
      <c r="I71" s="127"/>
      <c r="J71" s="56"/>
      <c r="K71" s="51" t="s">
        <v>9</v>
      </c>
    </row>
    <row r="72" spans="1:15" s="188" customFormat="1" ht="29.4" customHeight="1" x14ac:dyDescent="0.3">
      <c r="A72" s="247" t="s">
        <v>335</v>
      </c>
      <c r="B72" s="248"/>
      <c r="C72" s="248"/>
      <c r="D72" s="248"/>
      <c r="E72" s="55">
        <v>2140</v>
      </c>
      <c r="F72" s="52">
        <v>119</v>
      </c>
      <c r="G72" s="52">
        <v>213</v>
      </c>
      <c r="H72" s="67">
        <f>H73</f>
        <v>3138100</v>
      </c>
      <c r="I72" s="67">
        <f t="shared" ref="I72:J72" si="7">I73</f>
        <v>3138384</v>
      </c>
      <c r="J72" s="67">
        <f t="shared" si="7"/>
        <v>3138384</v>
      </c>
      <c r="K72" s="51" t="s">
        <v>9</v>
      </c>
    </row>
    <row r="73" spans="1:15" s="188" customFormat="1" ht="24.6" customHeight="1" x14ac:dyDescent="0.3">
      <c r="A73" s="247" t="s">
        <v>237</v>
      </c>
      <c r="B73" s="248"/>
      <c r="C73" s="248"/>
      <c r="D73" s="248"/>
      <c r="E73" s="55">
        <v>2141</v>
      </c>
      <c r="F73" s="52">
        <v>119</v>
      </c>
      <c r="G73" s="52">
        <v>213</v>
      </c>
      <c r="H73" s="67">
        <v>3138100</v>
      </c>
      <c r="I73" s="127">
        <v>3138384</v>
      </c>
      <c r="J73" s="127">
        <v>3138384</v>
      </c>
      <c r="K73" s="51" t="s">
        <v>9</v>
      </c>
    </row>
    <row r="74" spans="1:15" s="188" customFormat="1" ht="22.2" customHeight="1" x14ac:dyDescent="0.3">
      <c r="A74" s="247" t="s">
        <v>238</v>
      </c>
      <c r="B74" s="248"/>
      <c r="C74" s="248"/>
      <c r="D74" s="248"/>
      <c r="E74" s="55">
        <v>2142</v>
      </c>
      <c r="F74" s="52">
        <v>119</v>
      </c>
      <c r="G74" s="52"/>
      <c r="H74" s="65"/>
      <c r="I74" s="130"/>
      <c r="J74" s="65"/>
      <c r="K74" s="51"/>
    </row>
    <row r="75" spans="1:15" s="188" customFormat="1" ht="33" customHeight="1" x14ac:dyDescent="0.3">
      <c r="A75" s="247" t="s">
        <v>336</v>
      </c>
      <c r="B75" s="248"/>
      <c r="C75" s="248"/>
      <c r="D75" s="248"/>
      <c r="E75" s="55">
        <v>2150</v>
      </c>
      <c r="F75" s="52">
        <v>131</v>
      </c>
      <c r="G75" s="52"/>
      <c r="H75" s="65"/>
      <c r="I75" s="130"/>
      <c r="J75" s="65"/>
      <c r="K75" s="51"/>
    </row>
    <row r="76" spans="1:15" s="188" customFormat="1" ht="38.25" customHeight="1" x14ac:dyDescent="0.3">
      <c r="A76" s="247" t="s">
        <v>337</v>
      </c>
      <c r="B76" s="248"/>
      <c r="C76" s="248"/>
      <c r="D76" s="248"/>
      <c r="E76" s="55">
        <v>2160</v>
      </c>
      <c r="F76" s="52">
        <v>133</v>
      </c>
      <c r="G76" s="52"/>
      <c r="H76" s="65"/>
      <c r="I76" s="130"/>
      <c r="J76" s="65"/>
      <c r="K76" s="51"/>
    </row>
    <row r="77" spans="1:15" s="188" customFormat="1" ht="18.75" customHeight="1" x14ac:dyDescent="0.3">
      <c r="A77" s="247" t="s">
        <v>338</v>
      </c>
      <c r="B77" s="248"/>
      <c r="C77" s="248"/>
      <c r="D77" s="248"/>
      <c r="E77" s="55">
        <v>2170</v>
      </c>
      <c r="F77" s="52">
        <v>134</v>
      </c>
      <c r="G77" s="52"/>
      <c r="H77" s="65"/>
      <c r="I77" s="130"/>
      <c r="J77" s="65"/>
      <c r="K77" s="51"/>
    </row>
    <row r="78" spans="1:15" s="188" customFormat="1" ht="30.75" customHeight="1" x14ac:dyDescent="0.3">
      <c r="A78" s="247" t="s">
        <v>239</v>
      </c>
      <c r="B78" s="248"/>
      <c r="C78" s="248"/>
      <c r="D78" s="248"/>
      <c r="E78" s="55">
        <v>2180</v>
      </c>
      <c r="F78" s="52">
        <v>139</v>
      </c>
      <c r="G78" s="52"/>
      <c r="H78" s="65"/>
      <c r="I78" s="130"/>
      <c r="J78" s="65"/>
      <c r="K78" s="51"/>
    </row>
    <row r="79" spans="1:15" s="188" customFormat="1" ht="27" customHeight="1" x14ac:dyDescent="0.3">
      <c r="A79" s="247" t="s">
        <v>240</v>
      </c>
      <c r="B79" s="306"/>
      <c r="C79" s="306"/>
      <c r="D79" s="307"/>
      <c r="E79" s="55">
        <v>2181</v>
      </c>
      <c r="F79" s="52">
        <v>139</v>
      </c>
      <c r="G79" s="52"/>
      <c r="H79" s="65"/>
      <c r="I79" s="130"/>
      <c r="J79" s="65"/>
      <c r="K79" s="51"/>
    </row>
    <row r="80" spans="1:15" s="188" customFormat="1" ht="30.75" customHeight="1" x14ac:dyDescent="0.3">
      <c r="A80" s="247" t="s">
        <v>241</v>
      </c>
      <c r="B80" s="306"/>
      <c r="C80" s="306"/>
      <c r="D80" s="307"/>
      <c r="E80" s="55">
        <v>2182</v>
      </c>
      <c r="F80" s="52">
        <v>139</v>
      </c>
      <c r="G80" s="52"/>
      <c r="H80" s="65"/>
      <c r="I80" s="130"/>
      <c r="J80" s="65"/>
      <c r="K80" s="51"/>
    </row>
    <row r="81" spans="1:16" s="77" customFormat="1" ht="21.75" customHeight="1" x14ac:dyDescent="0.3">
      <c r="A81" s="245" t="s">
        <v>29</v>
      </c>
      <c r="B81" s="246"/>
      <c r="C81" s="246"/>
      <c r="D81" s="246"/>
      <c r="E81" s="55">
        <v>2200</v>
      </c>
      <c r="F81" s="170">
        <v>300</v>
      </c>
      <c r="G81" s="52">
        <v>260</v>
      </c>
      <c r="H81" s="53">
        <f t="shared" ref="H81:J81" si="8">H82</f>
        <v>0</v>
      </c>
      <c r="I81" s="187">
        <f t="shared" si="8"/>
        <v>0</v>
      </c>
      <c r="J81" s="53">
        <f t="shared" si="8"/>
        <v>0</v>
      </c>
      <c r="K81" s="51" t="s">
        <v>9</v>
      </c>
    </row>
    <row r="82" spans="1:16" s="181" customFormat="1" ht="46.5" customHeight="1" x14ac:dyDescent="0.3">
      <c r="A82" s="247" t="s">
        <v>37</v>
      </c>
      <c r="B82" s="248"/>
      <c r="C82" s="248"/>
      <c r="D82" s="248"/>
      <c r="E82" s="55">
        <v>2210</v>
      </c>
      <c r="F82" s="170">
        <v>320</v>
      </c>
      <c r="G82" s="52"/>
      <c r="H82" s="56"/>
      <c r="I82" s="127"/>
      <c r="J82" s="56"/>
      <c r="K82" s="51" t="s">
        <v>9</v>
      </c>
    </row>
    <row r="83" spans="1:16" s="188" customFormat="1" ht="48" customHeight="1" x14ac:dyDescent="0.3">
      <c r="A83" s="304" t="s">
        <v>339</v>
      </c>
      <c r="B83" s="305"/>
      <c r="C83" s="305"/>
      <c r="D83" s="305"/>
      <c r="E83" s="55">
        <v>2211</v>
      </c>
      <c r="F83" s="52">
        <v>321</v>
      </c>
      <c r="G83" s="52"/>
      <c r="H83" s="67"/>
      <c r="I83" s="127"/>
      <c r="J83" s="67"/>
      <c r="K83" s="66"/>
    </row>
    <row r="84" spans="1:16" s="181" customFormat="1" ht="19.5" customHeight="1" x14ac:dyDescent="0.3">
      <c r="A84" s="258"/>
      <c r="B84" s="259"/>
      <c r="C84" s="259"/>
      <c r="D84" s="259"/>
      <c r="E84" s="55"/>
      <c r="F84" s="170"/>
      <c r="G84" s="52"/>
      <c r="H84" s="60"/>
      <c r="I84" s="130"/>
      <c r="J84" s="60"/>
      <c r="K84" s="51" t="s">
        <v>9</v>
      </c>
    </row>
    <row r="85" spans="1:16" s="181" customFormat="1" ht="36" customHeight="1" x14ac:dyDescent="0.3">
      <c r="A85" s="247" t="s">
        <v>5</v>
      </c>
      <c r="B85" s="248"/>
      <c r="C85" s="248"/>
      <c r="D85" s="248"/>
      <c r="E85" s="55">
        <v>2220</v>
      </c>
      <c r="F85" s="170">
        <v>340</v>
      </c>
      <c r="G85" s="52"/>
      <c r="H85" s="60"/>
      <c r="I85" s="130"/>
      <c r="J85" s="60"/>
      <c r="K85" s="51" t="s">
        <v>9</v>
      </c>
    </row>
    <row r="86" spans="1:16" s="181" customFormat="1" ht="53.25" customHeight="1" x14ac:dyDescent="0.3">
      <c r="A86" s="247" t="s">
        <v>35</v>
      </c>
      <c r="B86" s="248"/>
      <c r="C86" s="248"/>
      <c r="D86" s="248"/>
      <c r="E86" s="55">
        <v>2230</v>
      </c>
      <c r="F86" s="170">
        <v>350</v>
      </c>
      <c r="G86" s="52"/>
      <c r="H86" s="60"/>
      <c r="I86" s="130"/>
      <c r="J86" s="60"/>
      <c r="K86" s="51" t="s">
        <v>9</v>
      </c>
    </row>
    <row r="87" spans="1:16" s="181" customFormat="1" ht="27" customHeight="1" x14ac:dyDescent="0.3">
      <c r="A87" s="247" t="s">
        <v>340</v>
      </c>
      <c r="B87" s="248"/>
      <c r="C87" s="248"/>
      <c r="D87" s="248"/>
      <c r="E87" s="55">
        <v>2240</v>
      </c>
      <c r="F87" s="170">
        <v>360</v>
      </c>
      <c r="G87" s="52"/>
      <c r="H87" s="60"/>
      <c r="I87" s="130"/>
      <c r="J87" s="60"/>
      <c r="K87" s="51" t="s">
        <v>9</v>
      </c>
    </row>
    <row r="88" spans="1:16" s="181" customFormat="1" ht="32.25" customHeight="1" x14ac:dyDescent="0.3">
      <c r="A88" s="247" t="s">
        <v>4</v>
      </c>
      <c r="B88" s="248"/>
      <c r="C88" s="248"/>
      <c r="D88" s="248"/>
      <c r="E88" s="55">
        <v>2241</v>
      </c>
      <c r="F88" s="170"/>
      <c r="G88" s="52"/>
      <c r="H88" s="60"/>
      <c r="I88" s="130"/>
      <c r="J88" s="60"/>
      <c r="K88" s="51" t="s">
        <v>9</v>
      </c>
    </row>
    <row r="89" spans="1:16" s="77" customFormat="1" ht="21.75" customHeight="1" x14ac:dyDescent="0.3">
      <c r="A89" s="308" t="s">
        <v>30</v>
      </c>
      <c r="B89" s="309"/>
      <c r="C89" s="309"/>
      <c r="D89" s="309"/>
      <c r="E89" s="55">
        <v>2300</v>
      </c>
      <c r="F89" s="170">
        <v>850</v>
      </c>
      <c r="G89" s="52">
        <v>290</v>
      </c>
      <c r="H89" s="53">
        <f>H90+H91+H92</f>
        <v>174702</v>
      </c>
      <c r="I89" s="53">
        <f t="shared" ref="I89:J89" si="9">I90+I91+I92</f>
        <v>174702</v>
      </c>
      <c r="J89" s="53">
        <f t="shared" si="9"/>
        <v>174702</v>
      </c>
      <c r="K89" s="51" t="s">
        <v>9</v>
      </c>
    </row>
    <row r="90" spans="1:16" s="80" customFormat="1" ht="31.2" customHeight="1" x14ac:dyDescent="0.3">
      <c r="A90" s="252" t="s">
        <v>16</v>
      </c>
      <c r="B90" s="310"/>
      <c r="C90" s="310"/>
      <c r="D90" s="310"/>
      <c r="E90" s="55">
        <v>2310</v>
      </c>
      <c r="F90" s="167">
        <v>851</v>
      </c>
      <c r="G90" s="159">
        <v>291</v>
      </c>
      <c r="H90" s="147">
        <v>162438</v>
      </c>
      <c r="I90" s="147">
        <v>162438</v>
      </c>
      <c r="J90" s="147">
        <v>162438</v>
      </c>
      <c r="K90" s="51" t="s">
        <v>9</v>
      </c>
    </row>
    <row r="91" spans="1:16" s="181" customFormat="1" ht="33.75" customHeight="1" x14ac:dyDescent="0.3">
      <c r="A91" s="252" t="s">
        <v>15</v>
      </c>
      <c r="B91" s="310"/>
      <c r="C91" s="310"/>
      <c r="D91" s="310"/>
      <c r="E91" s="55">
        <v>2320</v>
      </c>
      <c r="F91" s="170">
        <v>852</v>
      </c>
      <c r="G91" s="52">
        <v>291</v>
      </c>
      <c r="H91" s="56">
        <v>12264</v>
      </c>
      <c r="I91" s="56">
        <v>12264</v>
      </c>
      <c r="J91" s="56">
        <v>12264</v>
      </c>
      <c r="K91" s="51" t="s">
        <v>9</v>
      </c>
    </row>
    <row r="92" spans="1:16" s="181" customFormat="1" ht="30" customHeight="1" x14ac:dyDescent="0.3">
      <c r="A92" s="252" t="s">
        <v>242</v>
      </c>
      <c r="B92" s="310"/>
      <c r="C92" s="310"/>
      <c r="D92" s="310"/>
      <c r="E92" s="55">
        <v>2330</v>
      </c>
      <c r="F92" s="170">
        <v>853</v>
      </c>
      <c r="G92" s="52"/>
      <c r="H92" s="56"/>
      <c r="I92" s="56"/>
      <c r="J92" s="56"/>
      <c r="K92" s="51"/>
    </row>
    <row r="93" spans="1:16" s="77" customFormat="1" ht="24.75" customHeight="1" x14ac:dyDescent="0.3">
      <c r="A93" s="245" t="s">
        <v>341</v>
      </c>
      <c r="B93" s="246"/>
      <c r="C93" s="246"/>
      <c r="D93" s="246"/>
      <c r="E93" s="55">
        <v>2400</v>
      </c>
      <c r="F93" s="170" t="s">
        <v>9</v>
      </c>
      <c r="G93" s="52"/>
      <c r="H93" s="53"/>
      <c r="I93" s="127"/>
      <c r="J93" s="53"/>
      <c r="K93" s="51" t="s">
        <v>9</v>
      </c>
    </row>
    <row r="94" spans="1:16" s="81" customFormat="1" ht="33.75" customHeight="1" x14ac:dyDescent="0.3">
      <c r="A94" s="252" t="s">
        <v>342</v>
      </c>
      <c r="B94" s="310"/>
      <c r="C94" s="310"/>
      <c r="D94" s="310"/>
      <c r="E94" s="55">
        <v>2410</v>
      </c>
      <c r="F94" s="59">
        <v>613</v>
      </c>
      <c r="G94" s="52"/>
      <c r="H94" s="53"/>
      <c r="I94" s="127"/>
      <c r="J94" s="53"/>
      <c r="K94" s="51" t="s">
        <v>9</v>
      </c>
    </row>
    <row r="95" spans="1:16" s="181" customFormat="1" ht="20.25" customHeight="1" x14ac:dyDescent="0.3">
      <c r="A95" s="252" t="s">
        <v>343</v>
      </c>
      <c r="B95" s="310"/>
      <c r="C95" s="310"/>
      <c r="D95" s="310"/>
      <c r="E95" s="55">
        <v>2420</v>
      </c>
      <c r="F95" s="170">
        <v>623</v>
      </c>
      <c r="G95" s="52"/>
      <c r="H95" s="56"/>
      <c r="I95" s="127"/>
      <c r="J95" s="56"/>
      <c r="K95" s="51" t="s">
        <v>9</v>
      </c>
    </row>
    <row r="96" spans="1:16" s="181" customFormat="1" ht="31.5" customHeight="1" x14ac:dyDescent="0.35">
      <c r="A96" s="252" t="s">
        <v>344</v>
      </c>
      <c r="B96" s="310"/>
      <c r="C96" s="310"/>
      <c r="D96" s="310"/>
      <c r="E96" s="55">
        <v>2430</v>
      </c>
      <c r="F96" s="170">
        <v>634</v>
      </c>
      <c r="G96" s="52"/>
      <c r="H96" s="56"/>
      <c r="I96" s="127"/>
      <c r="J96" s="56"/>
      <c r="K96" s="51" t="s">
        <v>9</v>
      </c>
      <c r="P96" s="3"/>
    </row>
    <row r="97" spans="1:16" s="181" customFormat="1" ht="31.5" customHeight="1" x14ac:dyDescent="0.35">
      <c r="A97" s="252" t="s">
        <v>345</v>
      </c>
      <c r="B97" s="310"/>
      <c r="C97" s="310"/>
      <c r="D97" s="310"/>
      <c r="E97" s="55">
        <v>2440</v>
      </c>
      <c r="F97" s="170">
        <v>810</v>
      </c>
      <c r="G97" s="52"/>
      <c r="H97" s="56"/>
      <c r="I97" s="127"/>
      <c r="J97" s="56"/>
      <c r="K97" s="51" t="s">
        <v>9</v>
      </c>
      <c r="P97" s="3"/>
    </row>
    <row r="98" spans="1:16" s="181" customFormat="1" ht="31.5" customHeight="1" x14ac:dyDescent="0.35">
      <c r="A98" s="252" t="s">
        <v>6</v>
      </c>
      <c r="B98" s="310"/>
      <c r="C98" s="310"/>
      <c r="D98" s="310"/>
      <c r="E98" s="55">
        <v>2450</v>
      </c>
      <c r="F98" s="170">
        <v>862</v>
      </c>
      <c r="G98" s="52"/>
      <c r="H98" s="56"/>
      <c r="I98" s="127"/>
      <c r="J98" s="56"/>
      <c r="K98" s="51" t="s">
        <v>9</v>
      </c>
      <c r="P98" s="3"/>
    </row>
    <row r="99" spans="1:16" s="181" customFormat="1" ht="31.5" customHeight="1" x14ac:dyDescent="0.35">
      <c r="A99" s="252" t="s">
        <v>8</v>
      </c>
      <c r="B99" s="310"/>
      <c r="C99" s="310"/>
      <c r="D99" s="310"/>
      <c r="E99" s="55">
        <v>2460</v>
      </c>
      <c r="F99" s="170">
        <v>863</v>
      </c>
      <c r="G99" s="52"/>
      <c r="H99" s="56"/>
      <c r="I99" s="127"/>
      <c r="J99" s="56"/>
      <c r="K99" s="51" t="s">
        <v>9</v>
      </c>
      <c r="P99" s="3"/>
    </row>
    <row r="100" spans="1:16" s="181" customFormat="1" ht="19.5" customHeight="1" x14ac:dyDescent="0.3">
      <c r="A100" s="258"/>
      <c r="B100" s="259"/>
      <c r="C100" s="259"/>
      <c r="D100" s="259"/>
      <c r="E100" s="55"/>
      <c r="F100" s="170"/>
      <c r="G100" s="52"/>
      <c r="H100" s="60"/>
      <c r="I100" s="130"/>
      <c r="J100" s="60"/>
      <c r="K100" s="51" t="s">
        <v>9</v>
      </c>
    </row>
    <row r="101" spans="1:16" s="77" customFormat="1" ht="30.75" customHeight="1" x14ac:dyDescent="0.3">
      <c r="A101" s="245" t="s">
        <v>36</v>
      </c>
      <c r="B101" s="246"/>
      <c r="C101" s="246"/>
      <c r="D101" s="246"/>
      <c r="E101" s="55">
        <v>2500</v>
      </c>
      <c r="F101" s="170" t="s">
        <v>9</v>
      </c>
      <c r="G101" s="52"/>
      <c r="H101" s="79"/>
      <c r="I101" s="130"/>
      <c r="J101" s="79"/>
      <c r="K101" s="51" t="s">
        <v>9</v>
      </c>
    </row>
    <row r="102" spans="1:16" s="181" customFormat="1" ht="45.75" customHeight="1" x14ac:dyDescent="0.3">
      <c r="A102" s="252" t="s">
        <v>13</v>
      </c>
      <c r="B102" s="310"/>
      <c r="C102" s="310"/>
      <c r="D102" s="310"/>
      <c r="E102" s="55">
        <v>2510</v>
      </c>
      <c r="F102" s="170">
        <v>853</v>
      </c>
      <c r="G102" s="52"/>
      <c r="H102" s="60"/>
      <c r="I102" s="130"/>
      <c r="J102" s="60"/>
      <c r="K102" s="51" t="s">
        <v>9</v>
      </c>
    </row>
    <row r="103" spans="1:16" s="181" customFormat="1" ht="41.25" customHeight="1" x14ac:dyDescent="0.3">
      <c r="A103" s="252" t="s">
        <v>7</v>
      </c>
      <c r="B103" s="310"/>
      <c r="C103" s="310"/>
      <c r="D103" s="310"/>
      <c r="E103" s="55">
        <v>2520</v>
      </c>
      <c r="F103" s="82">
        <v>831</v>
      </c>
      <c r="G103" s="52"/>
      <c r="H103" s="60"/>
      <c r="I103" s="130"/>
      <c r="J103" s="60"/>
      <c r="K103" s="51" t="s">
        <v>9</v>
      </c>
    </row>
    <row r="104" spans="1:16" s="77" customFormat="1" ht="24" customHeight="1" x14ac:dyDescent="0.3">
      <c r="A104" s="245" t="s">
        <v>346</v>
      </c>
      <c r="B104" s="246"/>
      <c r="C104" s="246"/>
      <c r="D104" s="246"/>
      <c r="E104" s="55">
        <v>2600</v>
      </c>
      <c r="F104" s="170" t="s">
        <v>9</v>
      </c>
      <c r="G104" s="52"/>
      <c r="H104" s="53">
        <f>H108+H121</f>
        <v>2933899</v>
      </c>
      <c r="I104" s="53">
        <f>I108+I121</f>
        <v>2801359</v>
      </c>
      <c r="J104" s="53">
        <f>J108+J121</f>
        <v>2793509</v>
      </c>
      <c r="K104" s="51"/>
      <c r="L104" s="220">
        <f>3368705-H104</f>
        <v>434806</v>
      </c>
    </row>
    <row r="105" spans="1:16" s="181" customFormat="1" ht="45" customHeight="1" x14ac:dyDescent="0.3">
      <c r="A105" s="252" t="s">
        <v>347</v>
      </c>
      <c r="B105" s="310"/>
      <c r="C105" s="310"/>
      <c r="D105" s="310"/>
      <c r="E105" s="55">
        <v>2610</v>
      </c>
      <c r="F105" s="170">
        <v>241</v>
      </c>
      <c r="G105" s="52"/>
      <c r="H105" s="60"/>
      <c r="I105" s="130"/>
      <c r="J105" s="60"/>
      <c r="K105" s="54"/>
    </row>
    <row r="106" spans="1:16" s="181" customFormat="1" ht="31.5" customHeight="1" x14ac:dyDescent="0.3">
      <c r="A106" s="252" t="s">
        <v>348</v>
      </c>
      <c r="B106" s="310"/>
      <c r="C106" s="310"/>
      <c r="D106" s="310"/>
      <c r="E106" s="55">
        <v>2620</v>
      </c>
      <c r="F106" s="170">
        <v>242</v>
      </c>
      <c r="G106" s="52"/>
      <c r="H106" s="60"/>
      <c r="I106" s="130"/>
      <c r="J106" s="60"/>
      <c r="K106" s="54"/>
    </row>
    <row r="107" spans="1:16" s="190" customFormat="1" ht="32.25" customHeight="1" x14ac:dyDescent="0.3">
      <c r="A107" s="252" t="s">
        <v>349</v>
      </c>
      <c r="B107" s="310"/>
      <c r="C107" s="310"/>
      <c r="D107" s="310"/>
      <c r="E107" s="55">
        <v>2630</v>
      </c>
      <c r="F107" s="167">
        <v>243</v>
      </c>
      <c r="G107" s="159"/>
      <c r="H107" s="83"/>
      <c r="I107" s="130"/>
      <c r="J107" s="83"/>
      <c r="K107" s="84"/>
    </row>
    <row r="108" spans="1:16" s="190" customFormat="1" ht="21.75" customHeight="1" x14ac:dyDescent="0.3">
      <c r="A108" s="311" t="s">
        <v>350</v>
      </c>
      <c r="B108" s="312"/>
      <c r="C108" s="312"/>
      <c r="D108" s="312"/>
      <c r="E108" s="55">
        <v>2640</v>
      </c>
      <c r="F108" s="167">
        <v>244</v>
      </c>
      <c r="G108" s="159"/>
      <c r="H108" s="85">
        <f>SUM(H109:H119)</f>
        <v>1849099</v>
      </c>
      <c r="I108" s="85">
        <f>SUM(I109:I119)</f>
        <v>1716559</v>
      </c>
      <c r="J108" s="85">
        <f>SUM(J109:J119)</f>
        <v>1708709</v>
      </c>
      <c r="K108" s="84"/>
    </row>
    <row r="109" spans="1:16" s="190" customFormat="1" ht="31.5" customHeight="1" x14ac:dyDescent="0.3">
      <c r="A109" s="254" t="s">
        <v>311</v>
      </c>
      <c r="B109" s="255"/>
      <c r="C109" s="255"/>
      <c r="D109" s="255"/>
      <c r="E109" s="316"/>
      <c r="F109" s="167">
        <v>244</v>
      </c>
      <c r="G109" s="159">
        <v>221</v>
      </c>
      <c r="H109" s="67">
        <v>23095</v>
      </c>
      <c r="I109" s="67">
        <v>23095</v>
      </c>
      <c r="J109" s="67">
        <v>23095</v>
      </c>
      <c r="K109" s="84"/>
    </row>
    <row r="110" spans="1:16" s="190" customFormat="1" ht="20.25" customHeight="1" x14ac:dyDescent="0.3">
      <c r="A110" s="254" t="s">
        <v>243</v>
      </c>
      <c r="B110" s="255"/>
      <c r="C110" s="255"/>
      <c r="D110" s="255"/>
      <c r="E110" s="316"/>
      <c r="F110" s="167">
        <v>244</v>
      </c>
      <c r="G110" s="159">
        <v>223</v>
      </c>
      <c r="H110" s="67">
        <v>79200</v>
      </c>
      <c r="I110" s="67">
        <v>79200</v>
      </c>
      <c r="J110" s="67">
        <v>79200</v>
      </c>
      <c r="K110" s="84"/>
    </row>
    <row r="111" spans="1:16" s="190" customFormat="1" ht="40.5" customHeight="1" x14ac:dyDescent="0.3">
      <c r="A111" s="254" t="s">
        <v>397</v>
      </c>
      <c r="B111" s="255"/>
      <c r="C111" s="255"/>
      <c r="D111" s="255"/>
      <c r="E111" s="316"/>
      <c r="F111" s="214">
        <v>244</v>
      </c>
      <c r="G111" s="215">
        <v>224</v>
      </c>
      <c r="H111" s="67">
        <v>54000</v>
      </c>
      <c r="I111" s="67">
        <v>54000</v>
      </c>
      <c r="J111" s="67">
        <v>54000</v>
      </c>
      <c r="K111" s="84"/>
    </row>
    <row r="112" spans="1:16" s="190" customFormat="1" ht="20.25" customHeight="1" x14ac:dyDescent="0.3">
      <c r="A112" s="254" t="s">
        <v>295</v>
      </c>
      <c r="B112" s="255"/>
      <c r="C112" s="255"/>
      <c r="D112" s="255"/>
      <c r="E112" s="316"/>
      <c r="F112" s="167">
        <v>244</v>
      </c>
      <c r="G112" s="159">
        <v>225</v>
      </c>
      <c r="H112" s="67">
        <v>81476</v>
      </c>
      <c r="I112" s="67">
        <v>81476</v>
      </c>
      <c r="J112" s="67">
        <v>81476</v>
      </c>
      <c r="K112" s="84"/>
    </row>
    <row r="113" spans="1:11" s="190" customFormat="1" ht="20.25" customHeight="1" x14ac:dyDescent="0.3">
      <c r="A113" s="254" t="s">
        <v>244</v>
      </c>
      <c r="B113" s="255"/>
      <c r="C113" s="255"/>
      <c r="D113" s="255"/>
      <c r="E113" s="316"/>
      <c r="F113" s="167">
        <v>244</v>
      </c>
      <c r="G113" s="159">
        <v>226</v>
      </c>
      <c r="H113" s="67">
        <v>1262565</v>
      </c>
      <c r="I113" s="67">
        <v>1151625</v>
      </c>
      <c r="J113" s="67">
        <v>1143775</v>
      </c>
      <c r="K113" s="84"/>
    </row>
    <row r="114" spans="1:11" s="219" customFormat="1" ht="20.25" customHeight="1" x14ac:dyDescent="0.3">
      <c r="A114" s="254" t="s">
        <v>396</v>
      </c>
      <c r="B114" s="255"/>
      <c r="C114" s="255"/>
      <c r="D114" s="255"/>
      <c r="E114" s="316"/>
      <c r="F114" s="213">
        <v>244</v>
      </c>
      <c r="G114" s="212">
        <v>227</v>
      </c>
      <c r="H114" s="67">
        <v>7337</v>
      </c>
      <c r="I114" s="67">
        <v>7337</v>
      </c>
      <c r="J114" s="67">
        <v>7337</v>
      </c>
      <c r="K114" s="84"/>
    </row>
    <row r="115" spans="1:11" s="190" customFormat="1" ht="20.25" customHeight="1" x14ac:dyDescent="0.3">
      <c r="A115" s="313" t="s">
        <v>312</v>
      </c>
      <c r="B115" s="314"/>
      <c r="C115" s="314"/>
      <c r="D115" s="315"/>
      <c r="E115" s="317"/>
      <c r="F115" s="167">
        <v>244</v>
      </c>
      <c r="G115" s="159">
        <v>310</v>
      </c>
      <c r="H115" s="67">
        <v>21600</v>
      </c>
      <c r="I115" s="67">
        <v>0</v>
      </c>
      <c r="J115" s="67">
        <v>0</v>
      </c>
      <c r="K115" s="84"/>
    </row>
    <row r="116" spans="1:11" s="190" customFormat="1" ht="20.25" customHeight="1" x14ac:dyDescent="0.3">
      <c r="A116" s="313" t="s">
        <v>296</v>
      </c>
      <c r="B116" s="314"/>
      <c r="C116" s="314"/>
      <c r="D116" s="315"/>
      <c r="E116" s="317"/>
      <c r="F116" s="167">
        <v>244</v>
      </c>
      <c r="G116" s="159">
        <v>341</v>
      </c>
      <c r="H116" s="67">
        <v>2700</v>
      </c>
      <c r="I116" s="67">
        <v>2700</v>
      </c>
      <c r="J116" s="67">
        <v>2700</v>
      </c>
      <c r="K116" s="84"/>
    </row>
    <row r="117" spans="1:11" s="190" customFormat="1" ht="20.25" customHeight="1" x14ac:dyDescent="0.3">
      <c r="A117" s="313" t="s">
        <v>394</v>
      </c>
      <c r="B117" s="314"/>
      <c r="C117" s="314"/>
      <c r="D117" s="315"/>
      <c r="E117" s="317"/>
      <c r="F117" s="167">
        <v>244</v>
      </c>
      <c r="G117" s="159">
        <v>343</v>
      </c>
      <c r="H117" s="67">
        <v>260000</v>
      </c>
      <c r="I117" s="67">
        <v>260000</v>
      </c>
      <c r="J117" s="67">
        <v>260000</v>
      </c>
      <c r="K117" s="84"/>
    </row>
    <row r="118" spans="1:11" s="219" customFormat="1" ht="20.25" customHeight="1" x14ac:dyDescent="0.3">
      <c r="A118" s="313" t="s">
        <v>395</v>
      </c>
      <c r="B118" s="314"/>
      <c r="C118" s="314"/>
      <c r="D118" s="315"/>
      <c r="E118" s="317"/>
      <c r="F118" s="213">
        <v>244</v>
      </c>
      <c r="G118" s="212">
        <v>344</v>
      </c>
      <c r="H118" s="67">
        <v>4110</v>
      </c>
      <c r="I118" s="67">
        <v>4110</v>
      </c>
      <c r="J118" s="67">
        <v>4110</v>
      </c>
      <c r="K118" s="84"/>
    </row>
    <row r="119" spans="1:11" s="190" customFormat="1" ht="20.25" customHeight="1" x14ac:dyDescent="0.3">
      <c r="A119" s="254" t="s">
        <v>297</v>
      </c>
      <c r="B119" s="255"/>
      <c r="C119" s="255"/>
      <c r="D119" s="255"/>
      <c r="E119" s="318"/>
      <c r="F119" s="167">
        <v>244</v>
      </c>
      <c r="G119" s="159">
        <v>346</v>
      </c>
      <c r="H119" s="67">
        <v>53016</v>
      </c>
      <c r="I119" s="67">
        <v>53016</v>
      </c>
      <c r="J119" s="67">
        <v>53016</v>
      </c>
      <c r="K119" s="84"/>
    </row>
    <row r="120" spans="1:11" s="181" customFormat="1" ht="30.75" customHeight="1" x14ac:dyDescent="0.3">
      <c r="A120" s="252" t="s">
        <v>351</v>
      </c>
      <c r="B120" s="310"/>
      <c r="C120" s="310"/>
      <c r="D120" s="310"/>
      <c r="E120" s="55">
        <v>2650</v>
      </c>
      <c r="F120" s="170">
        <v>246</v>
      </c>
      <c r="G120" s="52"/>
      <c r="H120" s="56"/>
      <c r="I120" s="127"/>
      <c r="J120" s="56"/>
      <c r="K120" s="54"/>
    </row>
    <row r="121" spans="1:11" s="181" customFormat="1" ht="30.75" customHeight="1" x14ac:dyDescent="0.3">
      <c r="A121" s="252" t="s">
        <v>352</v>
      </c>
      <c r="B121" s="310"/>
      <c r="C121" s="310"/>
      <c r="D121" s="310"/>
      <c r="E121" s="55">
        <v>2660</v>
      </c>
      <c r="F121" s="170">
        <v>247</v>
      </c>
      <c r="G121" s="52">
        <v>223</v>
      </c>
      <c r="H121" s="191">
        <v>1084800</v>
      </c>
      <c r="I121" s="191">
        <v>1084800</v>
      </c>
      <c r="J121" s="191">
        <v>1084800</v>
      </c>
      <c r="K121" s="54"/>
    </row>
    <row r="122" spans="1:11" s="181" customFormat="1" ht="30.75" customHeight="1" x14ac:dyDescent="0.3">
      <c r="A122" s="252" t="s">
        <v>353</v>
      </c>
      <c r="B122" s="310"/>
      <c r="C122" s="310"/>
      <c r="D122" s="310"/>
      <c r="E122" s="55">
        <v>2700</v>
      </c>
      <c r="F122" s="170">
        <v>400</v>
      </c>
      <c r="G122" s="52"/>
      <c r="H122" s="56"/>
      <c r="I122" s="127"/>
      <c r="J122" s="56"/>
      <c r="K122" s="54"/>
    </row>
    <row r="123" spans="1:11" s="181" customFormat="1" ht="48.75" customHeight="1" x14ac:dyDescent="0.3">
      <c r="A123" s="252" t="s">
        <v>354</v>
      </c>
      <c r="B123" s="310"/>
      <c r="C123" s="310"/>
      <c r="D123" s="310"/>
      <c r="E123" s="55">
        <v>2710</v>
      </c>
      <c r="F123" s="170">
        <v>406</v>
      </c>
      <c r="G123" s="52"/>
      <c r="H123" s="56"/>
      <c r="I123" s="127"/>
      <c r="J123" s="56"/>
      <c r="K123" s="54"/>
    </row>
    <row r="124" spans="1:11" s="181" customFormat="1" ht="30.75" customHeight="1" x14ac:dyDescent="0.3">
      <c r="A124" s="252" t="s">
        <v>46</v>
      </c>
      <c r="B124" s="310"/>
      <c r="C124" s="310"/>
      <c r="D124" s="310"/>
      <c r="E124" s="55">
        <v>2720</v>
      </c>
      <c r="F124" s="170">
        <v>407</v>
      </c>
      <c r="G124" s="52"/>
      <c r="H124" s="56"/>
      <c r="I124" s="127"/>
      <c r="J124" s="56"/>
      <c r="K124" s="54"/>
    </row>
    <row r="125" spans="1:11" s="181" customFormat="1" ht="24.75" customHeight="1" x14ac:dyDescent="0.3">
      <c r="A125" s="300" t="s">
        <v>40</v>
      </c>
      <c r="B125" s="301"/>
      <c r="C125" s="301"/>
      <c r="D125" s="301"/>
      <c r="E125" s="71">
        <v>3000</v>
      </c>
      <c r="F125" s="72">
        <v>100</v>
      </c>
      <c r="G125" s="73"/>
      <c r="H125" s="79"/>
      <c r="I125" s="130"/>
      <c r="J125" s="79"/>
      <c r="K125" s="86" t="s">
        <v>9</v>
      </c>
    </row>
    <row r="126" spans="1:11" s="181" customFormat="1" ht="33" customHeight="1" x14ac:dyDescent="0.3">
      <c r="A126" s="245" t="s">
        <v>41</v>
      </c>
      <c r="B126" s="246"/>
      <c r="C126" s="246"/>
      <c r="D126" s="246"/>
      <c r="E126" s="55">
        <v>3010</v>
      </c>
      <c r="F126" s="170" t="s">
        <v>9</v>
      </c>
      <c r="G126" s="52"/>
      <c r="H126" s="60"/>
      <c r="I126" s="130"/>
      <c r="J126" s="60"/>
      <c r="K126" s="51" t="s">
        <v>9</v>
      </c>
    </row>
    <row r="127" spans="1:11" s="181" customFormat="1" ht="21" customHeight="1" x14ac:dyDescent="0.3">
      <c r="A127" s="245" t="s">
        <v>42</v>
      </c>
      <c r="B127" s="246"/>
      <c r="C127" s="246"/>
      <c r="D127" s="246"/>
      <c r="E127" s="55">
        <v>3020</v>
      </c>
      <c r="F127" s="170" t="s">
        <v>9</v>
      </c>
      <c r="G127" s="52"/>
      <c r="H127" s="60"/>
      <c r="I127" s="130"/>
      <c r="J127" s="60"/>
      <c r="K127" s="51" t="s">
        <v>9</v>
      </c>
    </row>
    <row r="128" spans="1:11" s="181" customFormat="1" ht="21" customHeight="1" x14ac:dyDescent="0.3">
      <c r="A128" s="245" t="s">
        <v>43</v>
      </c>
      <c r="B128" s="246"/>
      <c r="C128" s="246"/>
      <c r="D128" s="246"/>
      <c r="E128" s="55">
        <v>3030</v>
      </c>
      <c r="F128" s="170" t="s">
        <v>9</v>
      </c>
      <c r="G128" s="52"/>
      <c r="H128" s="60"/>
      <c r="I128" s="130"/>
      <c r="J128" s="60"/>
      <c r="K128" s="51" t="s">
        <v>9</v>
      </c>
    </row>
    <row r="129" spans="1:11" s="181" customFormat="1" ht="18" customHeight="1" x14ac:dyDescent="0.3">
      <c r="A129" s="168"/>
      <c r="B129" s="169"/>
      <c r="C129" s="169"/>
      <c r="D129" s="169"/>
      <c r="E129" s="55"/>
      <c r="F129" s="170"/>
      <c r="G129" s="52"/>
      <c r="H129" s="60"/>
      <c r="I129" s="130"/>
      <c r="J129" s="60"/>
      <c r="K129" s="51"/>
    </row>
    <row r="130" spans="1:11" s="181" customFormat="1" ht="24" customHeight="1" x14ac:dyDescent="0.3">
      <c r="A130" s="319" t="s">
        <v>11</v>
      </c>
      <c r="B130" s="320"/>
      <c r="C130" s="320"/>
      <c r="D130" s="320"/>
      <c r="E130" s="71">
        <v>4000</v>
      </c>
      <c r="F130" s="72" t="s">
        <v>9</v>
      </c>
      <c r="G130" s="73"/>
      <c r="H130" s="60"/>
      <c r="I130" s="130"/>
      <c r="J130" s="60"/>
      <c r="K130" s="51" t="s">
        <v>9</v>
      </c>
    </row>
    <row r="131" spans="1:11" s="181" customFormat="1" ht="32.25" customHeight="1" x14ac:dyDescent="0.3">
      <c r="A131" s="258" t="s">
        <v>245</v>
      </c>
      <c r="B131" s="259"/>
      <c r="C131" s="259"/>
      <c r="D131" s="259"/>
      <c r="E131" s="58">
        <v>4010</v>
      </c>
      <c r="F131" s="192">
        <v>610</v>
      </c>
      <c r="G131" s="159"/>
      <c r="H131" s="193"/>
      <c r="I131" s="130"/>
      <c r="J131" s="193"/>
      <c r="K131" s="51" t="s">
        <v>9</v>
      </c>
    </row>
    <row r="132" spans="1:11" x14ac:dyDescent="0.25">
      <c r="A132" s="194"/>
      <c r="B132" s="194"/>
      <c r="C132" s="194"/>
      <c r="D132" s="194"/>
      <c r="E132" s="195"/>
      <c r="F132" s="196"/>
      <c r="G132" s="197"/>
      <c r="H132" s="196"/>
      <c r="I132" s="196"/>
      <c r="J132" s="196"/>
      <c r="K132" s="196"/>
    </row>
    <row r="133" spans="1:11" s="181" customFormat="1" ht="15" customHeight="1" x14ac:dyDescent="0.3">
      <c r="A133" s="231" t="s">
        <v>355</v>
      </c>
      <c r="B133" s="231"/>
      <c r="C133" s="231"/>
      <c r="D133" s="231"/>
      <c r="E133" s="231"/>
      <c r="F133" s="231"/>
      <c r="G133" s="231"/>
      <c r="H133" s="231"/>
      <c r="I133" s="231"/>
      <c r="J133" s="231"/>
      <c r="K133" s="231"/>
    </row>
    <row r="134" spans="1:11" s="181" customFormat="1" ht="15" customHeight="1" x14ac:dyDescent="0.3">
      <c r="A134" s="232" t="s">
        <v>356</v>
      </c>
      <c r="B134" s="232"/>
      <c r="C134" s="232"/>
      <c r="D134" s="232"/>
      <c r="E134" s="232"/>
      <c r="F134" s="232"/>
      <c r="G134" s="232"/>
      <c r="H134" s="232"/>
      <c r="I134" s="232"/>
      <c r="J134" s="198"/>
      <c r="K134" s="198"/>
    </row>
    <row r="135" spans="1:11" s="181" customFormat="1" ht="15" customHeight="1" x14ac:dyDescent="0.3">
      <c r="A135" s="232" t="s">
        <v>357</v>
      </c>
      <c r="B135" s="232"/>
      <c r="C135" s="232"/>
      <c r="D135" s="232"/>
      <c r="E135" s="232"/>
      <c r="F135" s="232"/>
      <c r="G135" s="232"/>
      <c r="H135" s="232"/>
      <c r="I135" s="232"/>
      <c r="J135" s="198"/>
      <c r="K135" s="198"/>
    </row>
    <row r="136" spans="1:11" s="181" customFormat="1" ht="15" customHeight="1" x14ac:dyDescent="0.3">
      <c r="A136" s="231" t="s">
        <v>358</v>
      </c>
      <c r="B136" s="231"/>
      <c r="C136" s="231"/>
      <c r="D136" s="231"/>
      <c r="E136" s="231"/>
      <c r="F136" s="231"/>
      <c r="G136" s="231"/>
      <c r="H136" s="231"/>
      <c r="I136" s="231"/>
      <c r="J136" s="231"/>
      <c r="K136" s="231"/>
    </row>
    <row r="137" spans="1:11" s="181" customFormat="1" ht="15" customHeight="1" x14ac:dyDescent="0.3">
      <c r="A137" s="231" t="s">
        <v>359</v>
      </c>
      <c r="B137" s="231"/>
      <c r="C137" s="231"/>
      <c r="D137" s="231"/>
      <c r="E137" s="231"/>
      <c r="F137" s="231"/>
      <c r="G137" s="231"/>
      <c r="H137" s="231"/>
      <c r="I137" s="231"/>
      <c r="J137" s="231"/>
      <c r="K137" s="231"/>
    </row>
    <row r="138" spans="1:11" ht="15" customHeight="1" x14ac:dyDescent="0.25">
      <c r="A138" s="233" t="s">
        <v>360</v>
      </c>
      <c r="B138" s="233"/>
      <c r="C138" s="233"/>
      <c r="D138" s="233"/>
      <c r="E138" s="233"/>
      <c r="F138" s="233"/>
      <c r="G138" s="233"/>
    </row>
  </sheetData>
  <mergeCells count="131">
    <mergeCell ref="A115:D115"/>
    <mergeCell ref="A117:D117"/>
    <mergeCell ref="E109:E119"/>
    <mergeCell ref="A130:D130"/>
    <mergeCell ref="A128:D128"/>
    <mergeCell ref="A131:D131"/>
    <mergeCell ref="A124:D124"/>
    <mergeCell ref="A116:D116"/>
    <mergeCell ref="A119:D119"/>
    <mergeCell ref="A123:D123"/>
    <mergeCell ref="A121:D121"/>
    <mergeCell ref="A125:D125"/>
    <mergeCell ref="A126:D126"/>
    <mergeCell ref="A127:D127"/>
    <mergeCell ref="A122:D122"/>
    <mergeCell ref="A120:D120"/>
    <mergeCell ref="A118:D118"/>
    <mergeCell ref="A114:D114"/>
    <mergeCell ref="A111:D111"/>
    <mergeCell ref="A102:D102"/>
    <mergeCell ref="A103:D103"/>
    <mergeCell ref="A104:D104"/>
    <mergeCell ref="A105:D105"/>
    <mergeCell ref="A106:D106"/>
    <mergeCell ref="A110:D110"/>
    <mergeCell ref="A112:D112"/>
    <mergeCell ref="A113:D113"/>
    <mergeCell ref="A107:D107"/>
    <mergeCell ref="A108:D108"/>
    <mergeCell ref="A95:D95"/>
    <mergeCell ref="A90:D90"/>
    <mergeCell ref="A91:D91"/>
    <mergeCell ref="A92:D92"/>
    <mergeCell ref="A99:D99"/>
    <mergeCell ref="A100:D100"/>
    <mergeCell ref="A101:D101"/>
    <mergeCell ref="A96:D96"/>
    <mergeCell ref="A97:D97"/>
    <mergeCell ref="A98:D98"/>
    <mergeCell ref="A93:D93"/>
    <mergeCell ref="A94:D94"/>
    <mergeCell ref="A82:D82"/>
    <mergeCell ref="A83:D83"/>
    <mergeCell ref="A77:D77"/>
    <mergeCell ref="A78:D78"/>
    <mergeCell ref="A79:D79"/>
    <mergeCell ref="A80:D80"/>
    <mergeCell ref="A87:D87"/>
    <mergeCell ref="A88:D88"/>
    <mergeCell ref="A89:D89"/>
    <mergeCell ref="A84:D84"/>
    <mergeCell ref="A85:D85"/>
    <mergeCell ref="A86:D86"/>
    <mergeCell ref="A70:D70"/>
    <mergeCell ref="A71:D71"/>
    <mergeCell ref="A74:D74"/>
    <mergeCell ref="A75:D75"/>
    <mergeCell ref="A76:D76"/>
    <mergeCell ref="A68:D68"/>
    <mergeCell ref="A69:D69"/>
    <mergeCell ref="A81:D81"/>
    <mergeCell ref="A72:D72"/>
    <mergeCell ref="A73:D73"/>
    <mergeCell ref="A64:D64"/>
    <mergeCell ref="A46:D46"/>
    <mergeCell ref="A48:D48"/>
    <mergeCell ref="A66:D66"/>
    <mergeCell ref="A67:D67"/>
    <mergeCell ref="A65:D65"/>
    <mergeCell ref="A58:D58"/>
    <mergeCell ref="A55:D55"/>
    <mergeCell ref="A56:D56"/>
    <mergeCell ref="A57:D57"/>
    <mergeCell ref="A59:D59"/>
    <mergeCell ref="A60:D60"/>
    <mergeCell ref="A54:D54"/>
    <mergeCell ref="A61:D61"/>
    <mergeCell ref="A47:D47"/>
    <mergeCell ref="A49:D49"/>
    <mergeCell ref="A51:D51"/>
    <mergeCell ref="A53:D53"/>
    <mergeCell ref="A52:D52"/>
    <mergeCell ref="A50:D50"/>
    <mergeCell ref="I1:K1"/>
    <mergeCell ref="I11:K11"/>
    <mergeCell ref="I3:K3"/>
    <mergeCell ref="I6:K6"/>
    <mergeCell ref="I8:K8"/>
    <mergeCell ref="I9:K9"/>
    <mergeCell ref="I2:K2"/>
    <mergeCell ref="H4:K5"/>
    <mergeCell ref="J12:K12"/>
    <mergeCell ref="A15:J15"/>
    <mergeCell ref="H27:J27"/>
    <mergeCell ref="A29:C29"/>
    <mergeCell ref="G32:G33"/>
    <mergeCell ref="H32:K32"/>
    <mergeCell ref="F32:F33"/>
    <mergeCell ref="A14:J14"/>
    <mergeCell ref="K15:K17"/>
    <mergeCell ref="K18:K19"/>
    <mergeCell ref="D19:H19"/>
    <mergeCell ref="F20:H20"/>
    <mergeCell ref="K25:K26"/>
    <mergeCell ref="A21:I22"/>
    <mergeCell ref="A23:H23"/>
    <mergeCell ref="A24:G24"/>
    <mergeCell ref="A133:K133"/>
    <mergeCell ref="A134:I134"/>
    <mergeCell ref="A135:I135"/>
    <mergeCell ref="A136:K136"/>
    <mergeCell ref="A137:K137"/>
    <mergeCell ref="A138:G138"/>
    <mergeCell ref="A30:K30"/>
    <mergeCell ref="A32:D33"/>
    <mergeCell ref="E32:E33"/>
    <mergeCell ref="A37:D37"/>
    <mergeCell ref="A38:D38"/>
    <mergeCell ref="A39:D39"/>
    <mergeCell ref="A34:D34"/>
    <mergeCell ref="A35:D35"/>
    <mergeCell ref="A36:D36"/>
    <mergeCell ref="A109:D109"/>
    <mergeCell ref="A40:D40"/>
    <mergeCell ref="A41:D41"/>
    <mergeCell ref="A42:D42"/>
    <mergeCell ref="A44:D44"/>
    <mergeCell ref="A45:D45"/>
    <mergeCell ref="A43:D43"/>
    <mergeCell ref="A63:D63"/>
    <mergeCell ref="A62:D62"/>
  </mergeCells>
  <pageMargins left="0.78740157480314965" right="0.39370078740157483" top="0.78740157480314965" bottom="0.55118110236220474" header="0.31496062992125984" footer="0"/>
  <pageSetup paperSize="8" scale="96" fitToHeight="0" orientation="landscape" r:id="rId1"/>
  <headerFooter differentFirst="1">
    <oddHeader>&amp;C&amp;"Times New Roman,обычный"&amp;P</oddHeader>
  </headerFooter>
  <rowBreaks count="3" manualBreakCount="3">
    <brk id="39" max="10" man="1"/>
    <brk id="80" max="10" man="1"/>
    <brk id="109" max="10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B59"/>
  <sheetViews>
    <sheetView topLeftCell="A16" zoomScaleNormal="100" workbookViewId="0">
      <selection activeCell="A48" sqref="A48"/>
    </sheetView>
  </sheetViews>
  <sheetFormatPr defaultColWidth="1.109375" defaultRowHeight="13.2" x14ac:dyDescent="0.25"/>
  <cols>
    <col min="1" max="70" width="1.109375" style="26"/>
    <col min="71" max="71" width="1.109375" style="26" customWidth="1"/>
    <col min="72" max="86" width="1.109375" style="26"/>
    <col min="87" max="87" width="10.44140625" style="26" customWidth="1"/>
    <col min="88" max="342" width="1.109375" style="26"/>
    <col min="343" max="343" width="10.44140625" style="26" customWidth="1"/>
    <col min="344" max="598" width="1.109375" style="26"/>
    <col min="599" max="599" width="10.44140625" style="26" customWidth="1"/>
    <col min="600" max="854" width="1.109375" style="26"/>
    <col min="855" max="855" width="10.44140625" style="26" customWidth="1"/>
    <col min="856" max="1110" width="1.109375" style="26"/>
    <col min="1111" max="1111" width="10.44140625" style="26" customWidth="1"/>
    <col min="1112" max="1366" width="1.109375" style="26"/>
    <col min="1367" max="1367" width="10.44140625" style="26" customWidth="1"/>
    <col min="1368" max="1622" width="1.109375" style="26"/>
    <col min="1623" max="1623" width="10.44140625" style="26" customWidth="1"/>
    <col min="1624" max="1878" width="1.109375" style="26"/>
    <col min="1879" max="1879" width="10.44140625" style="26" customWidth="1"/>
    <col min="1880" max="2134" width="1.109375" style="26"/>
    <col min="2135" max="2135" width="10.44140625" style="26" customWidth="1"/>
    <col min="2136" max="2390" width="1.109375" style="26"/>
    <col min="2391" max="2391" width="10.44140625" style="26" customWidth="1"/>
    <col min="2392" max="2646" width="1.109375" style="26"/>
    <col min="2647" max="2647" width="10.44140625" style="26" customWidth="1"/>
    <col min="2648" max="2902" width="1.109375" style="26"/>
    <col min="2903" max="2903" width="10.44140625" style="26" customWidth="1"/>
    <col min="2904" max="3158" width="1.109375" style="26"/>
    <col min="3159" max="3159" width="10.44140625" style="26" customWidth="1"/>
    <col min="3160" max="3414" width="1.109375" style="26"/>
    <col min="3415" max="3415" width="10.44140625" style="26" customWidth="1"/>
    <col min="3416" max="3670" width="1.109375" style="26"/>
    <col min="3671" max="3671" width="10.44140625" style="26" customWidth="1"/>
    <col min="3672" max="3926" width="1.109375" style="26"/>
    <col min="3927" max="3927" width="10.44140625" style="26" customWidth="1"/>
    <col min="3928" max="4182" width="1.109375" style="26"/>
    <col min="4183" max="4183" width="10.44140625" style="26" customWidth="1"/>
    <col min="4184" max="4438" width="1.109375" style="26"/>
    <col min="4439" max="4439" width="10.44140625" style="26" customWidth="1"/>
    <col min="4440" max="4694" width="1.109375" style="26"/>
    <col min="4695" max="4695" width="10.44140625" style="26" customWidth="1"/>
    <col min="4696" max="4950" width="1.109375" style="26"/>
    <col min="4951" max="4951" width="10.44140625" style="26" customWidth="1"/>
    <col min="4952" max="5206" width="1.109375" style="26"/>
    <col min="5207" max="5207" width="10.44140625" style="26" customWidth="1"/>
    <col min="5208" max="5462" width="1.109375" style="26"/>
    <col min="5463" max="5463" width="10.44140625" style="26" customWidth="1"/>
    <col min="5464" max="5718" width="1.109375" style="26"/>
    <col min="5719" max="5719" width="10.44140625" style="26" customWidth="1"/>
    <col min="5720" max="5974" width="1.109375" style="26"/>
    <col min="5975" max="5975" width="10.44140625" style="26" customWidth="1"/>
    <col min="5976" max="6230" width="1.109375" style="26"/>
    <col min="6231" max="6231" width="10.44140625" style="26" customWidth="1"/>
    <col min="6232" max="6486" width="1.109375" style="26"/>
    <col min="6487" max="6487" width="10.44140625" style="26" customWidth="1"/>
    <col min="6488" max="6742" width="1.109375" style="26"/>
    <col min="6743" max="6743" width="10.44140625" style="26" customWidth="1"/>
    <col min="6744" max="6998" width="1.109375" style="26"/>
    <col min="6999" max="6999" width="10.44140625" style="26" customWidth="1"/>
    <col min="7000" max="7254" width="1.109375" style="26"/>
    <col min="7255" max="7255" width="10.44140625" style="26" customWidth="1"/>
    <col min="7256" max="7510" width="1.109375" style="26"/>
    <col min="7511" max="7511" width="10.44140625" style="26" customWidth="1"/>
    <col min="7512" max="7766" width="1.109375" style="26"/>
    <col min="7767" max="7767" width="10.44140625" style="26" customWidth="1"/>
    <col min="7768" max="8022" width="1.109375" style="26"/>
    <col min="8023" max="8023" width="10.44140625" style="26" customWidth="1"/>
    <col min="8024" max="8278" width="1.109375" style="26"/>
    <col min="8279" max="8279" width="10.44140625" style="26" customWidth="1"/>
    <col min="8280" max="8534" width="1.109375" style="26"/>
    <col min="8535" max="8535" width="10.44140625" style="26" customWidth="1"/>
    <col min="8536" max="8790" width="1.109375" style="26"/>
    <col min="8791" max="8791" width="10.44140625" style="26" customWidth="1"/>
    <col min="8792" max="9046" width="1.109375" style="26"/>
    <col min="9047" max="9047" width="10.44140625" style="26" customWidth="1"/>
    <col min="9048" max="9302" width="1.109375" style="26"/>
    <col min="9303" max="9303" width="10.44140625" style="26" customWidth="1"/>
    <col min="9304" max="9558" width="1.109375" style="26"/>
    <col min="9559" max="9559" width="10.44140625" style="26" customWidth="1"/>
    <col min="9560" max="9814" width="1.109375" style="26"/>
    <col min="9815" max="9815" width="10.44140625" style="26" customWidth="1"/>
    <col min="9816" max="10070" width="1.109375" style="26"/>
    <col min="10071" max="10071" width="10.44140625" style="26" customWidth="1"/>
    <col min="10072" max="10326" width="1.109375" style="26"/>
    <col min="10327" max="10327" width="10.44140625" style="26" customWidth="1"/>
    <col min="10328" max="10582" width="1.109375" style="26"/>
    <col min="10583" max="10583" width="10.44140625" style="26" customWidth="1"/>
    <col min="10584" max="10838" width="1.109375" style="26"/>
    <col min="10839" max="10839" width="10.44140625" style="26" customWidth="1"/>
    <col min="10840" max="11094" width="1.109375" style="26"/>
    <col min="11095" max="11095" width="10.44140625" style="26" customWidth="1"/>
    <col min="11096" max="11350" width="1.109375" style="26"/>
    <col min="11351" max="11351" width="10.44140625" style="26" customWidth="1"/>
    <col min="11352" max="11606" width="1.109375" style="26"/>
    <col min="11607" max="11607" width="10.44140625" style="26" customWidth="1"/>
    <col min="11608" max="11862" width="1.109375" style="26"/>
    <col min="11863" max="11863" width="10.44140625" style="26" customWidth="1"/>
    <col min="11864" max="12118" width="1.109375" style="26"/>
    <col min="12119" max="12119" width="10.44140625" style="26" customWidth="1"/>
    <col min="12120" max="12374" width="1.109375" style="26"/>
    <col min="12375" max="12375" width="10.44140625" style="26" customWidth="1"/>
    <col min="12376" max="12630" width="1.109375" style="26"/>
    <col min="12631" max="12631" width="10.44140625" style="26" customWidth="1"/>
    <col min="12632" max="12886" width="1.109375" style="26"/>
    <col min="12887" max="12887" width="10.44140625" style="26" customWidth="1"/>
    <col min="12888" max="13142" width="1.109375" style="26"/>
    <col min="13143" max="13143" width="10.44140625" style="26" customWidth="1"/>
    <col min="13144" max="13398" width="1.109375" style="26"/>
    <col min="13399" max="13399" width="10.44140625" style="26" customWidth="1"/>
    <col min="13400" max="13654" width="1.109375" style="26"/>
    <col min="13655" max="13655" width="10.44140625" style="26" customWidth="1"/>
    <col min="13656" max="13910" width="1.109375" style="26"/>
    <col min="13911" max="13911" width="10.44140625" style="26" customWidth="1"/>
    <col min="13912" max="14166" width="1.109375" style="26"/>
    <col min="14167" max="14167" width="10.44140625" style="26" customWidth="1"/>
    <col min="14168" max="14422" width="1.109375" style="26"/>
    <col min="14423" max="14423" width="10.44140625" style="26" customWidth="1"/>
    <col min="14424" max="14678" width="1.109375" style="26"/>
    <col min="14679" max="14679" width="10.44140625" style="26" customWidth="1"/>
    <col min="14680" max="14934" width="1.109375" style="26"/>
    <col min="14935" max="14935" width="10.44140625" style="26" customWidth="1"/>
    <col min="14936" max="15190" width="1.109375" style="26"/>
    <col min="15191" max="15191" width="10.44140625" style="26" customWidth="1"/>
    <col min="15192" max="15446" width="1.109375" style="26"/>
    <col min="15447" max="15447" width="10.44140625" style="26" customWidth="1"/>
    <col min="15448" max="15702" width="1.109375" style="26"/>
    <col min="15703" max="15703" width="10.44140625" style="26" customWidth="1"/>
    <col min="15704" max="15958" width="1.109375" style="26"/>
    <col min="15959" max="15959" width="10.44140625" style="26" customWidth="1"/>
    <col min="15960" max="16214" width="1.109375" style="26"/>
    <col min="16215" max="16215" width="10.44140625" style="26" customWidth="1"/>
    <col min="16216" max="16384" width="1.109375" style="26"/>
  </cols>
  <sheetData>
    <row r="1" spans="1:80" s="23" customFormat="1" ht="30" customHeight="1" x14ac:dyDescent="0.3">
      <c r="A1" s="428" t="s">
        <v>505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8"/>
      <c r="BP1" s="428"/>
      <c r="BQ1" s="428"/>
      <c r="BR1" s="428"/>
      <c r="BS1" s="428"/>
      <c r="BT1" s="428"/>
      <c r="BU1" s="428"/>
      <c r="BV1" s="428"/>
      <c r="BW1" s="428"/>
      <c r="BX1" s="428"/>
      <c r="BY1" s="428"/>
      <c r="BZ1" s="428"/>
      <c r="CA1" s="428"/>
      <c r="CB1" s="428"/>
    </row>
    <row r="2" spans="1:80" s="25" customFormat="1" ht="7.8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</row>
    <row r="3" spans="1:80" s="23" customFormat="1" ht="15.6" x14ac:dyDescent="0.3">
      <c r="A3" s="23" t="s">
        <v>174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  <c r="BL3" s="390"/>
      <c r="BM3" s="390"/>
      <c r="BN3" s="390"/>
      <c r="BO3" s="390"/>
      <c r="BP3" s="390"/>
      <c r="BQ3" s="390"/>
      <c r="BR3" s="390"/>
      <c r="BS3" s="390"/>
      <c r="BT3" s="390"/>
      <c r="BU3" s="390"/>
      <c r="BV3" s="390"/>
      <c r="BW3" s="390"/>
      <c r="BX3" s="390"/>
      <c r="BY3" s="390"/>
      <c r="BZ3" s="390"/>
      <c r="CA3" s="390"/>
      <c r="CB3" s="390"/>
    </row>
    <row r="4" spans="1:80" s="25" customFormat="1" ht="7.8" x14ac:dyDescent="0.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</row>
    <row r="5" spans="1:80" s="23" customFormat="1" ht="15.6" x14ac:dyDescent="0.3">
      <c r="A5" s="23" t="s">
        <v>85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BF5" s="391"/>
      <c r="BG5" s="391"/>
      <c r="BH5" s="391"/>
      <c r="BI5" s="391"/>
      <c r="BJ5" s="391"/>
      <c r="BK5" s="391"/>
      <c r="BL5" s="391"/>
      <c r="BM5" s="391"/>
      <c r="BN5" s="391"/>
      <c r="BO5" s="391"/>
      <c r="BP5" s="391"/>
      <c r="BQ5" s="391"/>
      <c r="BR5" s="391"/>
      <c r="BS5" s="391"/>
      <c r="BT5" s="391"/>
      <c r="BU5" s="391"/>
      <c r="BV5" s="391"/>
      <c r="BW5" s="391"/>
      <c r="BX5" s="391"/>
      <c r="BY5" s="391"/>
      <c r="BZ5" s="391"/>
      <c r="CA5" s="391"/>
      <c r="CB5" s="391"/>
    </row>
    <row r="7" spans="1:80" x14ac:dyDescent="0.25">
      <c r="A7" s="386" t="s">
        <v>88</v>
      </c>
      <c r="B7" s="387"/>
      <c r="C7" s="387"/>
      <c r="D7" s="388"/>
      <c r="E7" s="386" t="s">
        <v>0</v>
      </c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7"/>
      <c r="AK7" s="387"/>
      <c r="AL7" s="387"/>
      <c r="AM7" s="388"/>
      <c r="AN7" s="386" t="s">
        <v>175</v>
      </c>
      <c r="AO7" s="387"/>
      <c r="AP7" s="387"/>
      <c r="AQ7" s="387"/>
      <c r="AR7" s="387"/>
      <c r="AS7" s="387"/>
      <c r="AT7" s="387"/>
      <c r="AU7" s="387"/>
      <c r="AV7" s="387"/>
      <c r="AW7" s="387"/>
      <c r="AX7" s="387"/>
      <c r="AY7" s="387"/>
      <c r="AZ7" s="387"/>
      <c r="BA7" s="388"/>
      <c r="BB7" s="386" t="s">
        <v>124</v>
      </c>
      <c r="BC7" s="387"/>
      <c r="BD7" s="387"/>
      <c r="BE7" s="387"/>
      <c r="BF7" s="387"/>
      <c r="BG7" s="387"/>
      <c r="BH7" s="387"/>
      <c r="BI7" s="387"/>
      <c r="BJ7" s="387"/>
      <c r="BK7" s="387"/>
      <c r="BL7" s="387"/>
      <c r="BM7" s="388"/>
      <c r="BN7" s="386" t="s">
        <v>176</v>
      </c>
      <c r="BO7" s="387"/>
      <c r="BP7" s="387"/>
      <c r="BQ7" s="387"/>
      <c r="BR7" s="387"/>
      <c r="BS7" s="387"/>
      <c r="BT7" s="387"/>
      <c r="BU7" s="387"/>
      <c r="BV7" s="387"/>
      <c r="BW7" s="387"/>
      <c r="BX7" s="387"/>
      <c r="BY7" s="387"/>
      <c r="BZ7" s="387"/>
      <c r="CA7" s="387"/>
      <c r="CB7" s="388"/>
    </row>
    <row r="8" spans="1:80" x14ac:dyDescent="0.25">
      <c r="A8" s="383" t="s">
        <v>95</v>
      </c>
      <c r="B8" s="384"/>
      <c r="C8" s="384"/>
      <c r="D8" s="385"/>
      <c r="E8" s="383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5"/>
      <c r="AN8" s="383" t="s">
        <v>177</v>
      </c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5"/>
      <c r="BB8" s="383" t="s">
        <v>134</v>
      </c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5"/>
      <c r="BN8" s="383" t="s">
        <v>178</v>
      </c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385"/>
    </row>
    <row r="9" spans="1:80" x14ac:dyDescent="0.25">
      <c r="A9" s="383"/>
      <c r="B9" s="384"/>
      <c r="C9" s="384"/>
      <c r="D9" s="385"/>
      <c r="E9" s="383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5"/>
      <c r="AN9" s="383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5"/>
      <c r="BB9" s="383"/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5"/>
      <c r="BN9" s="383" t="s">
        <v>179</v>
      </c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5"/>
    </row>
    <row r="10" spans="1:80" x14ac:dyDescent="0.25">
      <c r="A10" s="392">
        <v>1</v>
      </c>
      <c r="B10" s="393"/>
      <c r="C10" s="393"/>
      <c r="D10" s="394"/>
      <c r="E10" s="392">
        <v>2</v>
      </c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3"/>
      <c r="AK10" s="393"/>
      <c r="AL10" s="393"/>
      <c r="AM10" s="394"/>
      <c r="AN10" s="392">
        <v>3</v>
      </c>
      <c r="AO10" s="393"/>
      <c r="AP10" s="393"/>
      <c r="AQ10" s="393"/>
      <c r="AR10" s="393"/>
      <c r="AS10" s="393"/>
      <c r="AT10" s="393"/>
      <c r="AU10" s="393"/>
      <c r="AV10" s="393"/>
      <c r="AW10" s="393"/>
      <c r="AX10" s="393"/>
      <c r="AY10" s="393"/>
      <c r="AZ10" s="393"/>
      <c r="BA10" s="394"/>
      <c r="BB10" s="392">
        <v>4</v>
      </c>
      <c r="BC10" s="393"/>
      <c r="BD10" s="393"/>
      <c r="BE10" s="393"/>
      <c r="BF10" s="393"/>
      <c r="BG10" s="393"/>
      <c r="BH10" s="393"/>
      <c r="BI10" s="393"/>
      <c r="BJ10" s="393"/>
      <c r="BK10" s="393"/>
      <c r="BL10" s="393"/>
      <c r="BM10" s="394"/>
      <c r="BN10" s="392">
        <v>5</v>
      </c>
      <c r="BO10" s="393"/>
      <c r="BP10" s="393"/>
      <c r="BQ10" s="393"/>
      <c r="BR10" s="393"/>
      <c r="BS10" s="393"/>
      <c r="BT10" s="393"/>
      <c r="BU10" s="393"/>
      <c r="BV10" s="393"/>
      <c r="BW10" s="393"/>
      <c r="BX10" s="393"/>
      <c r="BY10" s="393"/>
      <c r="BZ10" s="393"/>
      <c r="CA10" s="393"/>
      <c r="CB10" s="394"/>
    </row>
    <row r="11" spans="1:80" ht="64.5" customHeight="1" x14ac:dyDescent="0.25">
      <c r="A11" s="407">
        <v>1</v>
      </c>
      <c r="B11" s="408"/>
      <c r="C11" s="408"/>
      <c r="D11" s="409"/>
      <c r="E11" s="395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7"/>
      <c r="AN11" s="492"/>
      <c r="AO11" s="493"/>
      <c r="AP11" s="493"/>
      <c r="AQ11" s="493"/>
      <c r="AR11" s="493"/>
      <c r="AS11" s="493"/>
      <c r="AT11" s="493"/>
      <c r="AU11" s="493"/>
      <c r="AV11" s="493"/>
      <c r="AW11" s="493"/>
      <c r="AX11" s="493"/>
      <c r="AY11" s="493"/>
      <c r="AZ11" s="493"/>
      <c r="BA11" s="494"/>
      <c r="BB11" s="407">
        <v>3</v>
      </c>
      <c r="BC11" s="408"/>
      <c r="BD11" s="408"/>
      <c r="BE11" s="408"/>
      <c r="BF11" s="408"/>
      <c r="BG11" s="408"/>
      <c r="BH11" s="408"/>
      <c r="BI11" s="408"/>
      <c r="BJ11" s="408"/>
      <c r="BK11" s="408"/>
      <c r="BL11" s="408"/>
      <c r="BM11" s="409"/>
      <c r="BN11" s="492">
        <f>AN11*BB11</f>
        <v>0</v>
      </c>
      <c r="BO11" s="493"/>
      <c r="BP11" s="493"/>
      <c r="BQ11" s="493"/>
      <c r="BR11" s="493"/>
      <c r="BS11" s="493"/>
      <c r="BT11" s="493"/>
      <c r="BU11" s="493"/>
      <c r="BV11" s="493"/>
      <c r="BW11" s="493"/>
      <c r="BX11" s="493"/>
      <c r="BY11" s="493"/>
      <c r="BZ11" s="493"/>
      <c r="CA11" s="493"/>
      <c r="CB11" s="494"/>
    </row>
    <row r="12" spans="1:80" x14ac:dyDescent="0.25">
      <c r="A12" s="432"/>
      <c r="B12" s="433"/>
      <c r="C12" s="433"/>
      <c r="D12" s="434"/>
      <c r="E12" s="413" t="s">
        <v>120</v>
      </c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5"/>
      <c r="AN12" s="425" t="s">
        <v>9</v>
      </c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7"/>
      <c r="BB12" s="407" t="s">
        <v>9</v>
      </c>
      <c r="BC12" s="408"/>
      <c r="BD12" s="408"/>
      <c r="BE12" s="408"/>
      <c r="BF12" s="408"/>
      <c r="BG12" s="408"/>
      <c r="BH12" s="408"/>
      <c r="BI12" s="408"/>
      <c r="BJ12" s="408"/>
      <c r="BK12" s="408"/>
      <c r="BL12" s="408"/>
      <c r="BM12" s="409"/>
      <c r="BN12" s="492">
        <f>BN11</f>
        <v>0</v>
      </c>
      <c r="BO12" s="493"/>
      <c r="BP12" s="493"/>
      <c r="BQ12" s="493"/>
      <c r="BR12" s="493"/>
      <c r="BS12" s="493"/>
      <c r="BT12" s="493"/>
      <c r="BU12" s="493"/>
      <c r="BV12" s="493"/>
      <c r="BW12" s="493"/>
      <c r="BX12" s="493"/>
      <c r="BY12" s="493"/>
      <c r="BZ12" s="493"/>
      <c r="CA12" s="493"/>
      <c r="CB12" s="494"/>
    </row>
    <row r="13" spans="1:80" x14ac:dyDescent="0.25">
      <c r="A13" s="432"/>
      <c r="B13" s="433"/>
      <c r="C13" s="433"/>
      <c r="D13" s="434"/>
      <c r="E13" s="413" t="s">
        <v>121</v>
      </c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5"/>
      <c r="AN13" s="425" t="s">
        <v>9</v>
      </c>
      <c r="AO13" s="426"/>
      <c r="AP13" s="426"/>
      <c r="AQ13" s="426"/>
      <c r="AR13" s="426"/>
      <c r="AS13" s="426"/>
      <c r="AT13" s="426"/>
      <c r="AU13" s="426"/>
      <c r="AV13" s="426"/>
      <c r="AW13" s="426"/>
      <c r="AX13" s="426"/>
      <c r="AY13" s="426"/>
      <c r="AZ13" s="426"/>
      <c r="BA13" s="427"/>
      <c r="BB13" s="407" t="s">
        <v>9</v>
      </c>
      <c r="BC13" s="408"/>
      <c r="BD13" s="408"/>
      <c r="BE13" s="408"/>
      <c r="BF13" s="408"/>
      <c r="BG13" s="408"/>
      <c r="BH13" s="408"/>
      <c r="BI13" s="408"/>
      <c r="BJ13" s="408"/>
      <c r="BK13" s="408"/>
      <c r="BL13" s="408"/>
      <c r="BM13" s="409"/>
      <c r="BN13" s="498"/>
      <c r="BO13" s="499"/>
      <c r="BP13" s="499"/>
      <c r="BQ13" s="499"/>
      <c r="BR13" s="499"/>
      <c r="BS13" s="499"/>
      <c r="BT13" s="499"/>
      <c r="BU13" s="499"/>
      <c r="BV13" s="499"/>
      <c r="BW13" s="499"/>
      <c r="BX13" s="499"/>
      <c r="BY13" s="499"/>
      <c r="BZ13" s="499"/>
      <c r="CA13" s="499"/>
      <c r="CB13" s="500"/>
    </row>
    <row r="14" spans="1:80" s="23" customFormat="1" ht="33" customHeight="1" x14ac:dyDescent="0.3">
      <c r="A14" s="495" t="s">
        <v>506</v>
      </c>
      <c r="B14" s="495"/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5"/>
      <c r="AL14" s="495"/>
      <c r="AM14" s="495"/>
      <c r="AN14" s="495"/>
      <c r="AO14" s="495"/>
      <c r="AP14" s="495"/>
      <c r="AQ14" s="495"/>
      <c r="AR14" s="495"/>
      <c r="AS14" s="495"/>
      <c r="AT14" s="495"/>
      <c r="AU14" s="495"/>
      <c r="AV14" s="495"/>
      <c r="AW14" s="495"/>
      <c r="AX14" s="495"/>
      <c r="AY14" s="495"/>
      <c r="AZ14" s="495"/>
      <c r="BA14" s="495"/>
      <c r="BB14" s="495"/>
      <c r="BC14" s="495"/>
      <c r="BD14" s="495"/>
      <c r="BE14" s="495"/>
      <c r="BF14" s="495"/>
      <c r="BG14" s="495"/>
      <c r="BH14" s="495"/>
      <c r="BI14" s="495"/>
      <c r="BJ14" s="495"/>
      <c r="BK14" s="495"/>
      <c r="BL14" s="495"/>
      <c r="BM14" s="495"/>
      <c r="BN14" s="495"/>
      <c r="BO14" s="495"/>
      <c r="BP14" s="495"/>
      <c r="BQ14" s="495"/>
      <c r="BR14" s="495"/>
      <c r="BS14" s="495"/>
      <c r="BT14" s="495"/>
      <c r="BU14" s="495"/>
      <c r="BV14" s="495"/>
      <c r="BW14" s="495"/>
      <c r="BX14" s="495"/>
      <c r="BY14" s="495"/>
      <c r="BZ14" s="495"/>
      <c r="CA14" s="495"/>
      <c r="CB14" s="495"/>
    </row>
    <row r="15" spans="1:80" s="25" customFormat="1" ht="7.8" x14ac:dyDescent="0.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</row>
    <row r="16" spans="1:80" s="23" customFormat="1" ht="15.6" x14ac:dyDescent="0.3">
      <c r="A16" s="23" t="s">
        <v>174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390" t="s">
        <v>180</v>
      </c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0"/>
      <c r="AG16" s="390"/>
      <c r="AH16" s="390"/>
      <c r="AI16" s="390"/>
      <c r="AJ16" s="390"/>
      <c r="AK16" s="390"/>
      <c r="AL16" s="390"/>
      <c r="AM16" s="390"/>
      <c r="AN16" s="390"/>
      <c r="AO16" s="390"/>
      <c r="AP16" s="390"/>
      <c r="AQ16" s="390"/>
      <c r="AR16" s="390"/>
      <c r="AS16" s="390"/>
      <c r="AT16" s="390"/>
      <c r="AU16" s="390"/>
      <c r="AV16" s="390"/>
      <c r="AW16" s="390"/>
      <c r="AX16" s="390"/>
      <c r="AY16" s="390"/>
      <c r="AZ16" s="390"/>
      <c r="BA16" s="390"/>
      <c r="BB16" s="390"/>
      <c r="BC16" s="390"/>
      <c r="BD16" s="390"/>
      <c r="BE16" s="390"/>
      <c r="BF16" s="390"/>
      <c r="BG16" s="390"/>
      <c r="BH16" s="390"/>
      <c r="BI16" s="390"/>
      <c r="BJ16" s="390"/>
      <c r="BK16" s="390"/>
      <c r="BL16" s="390"/>
      <c r="BM16" s="390"/>
      <c r="BN16" s="390"/>
      <c r="BO16" s="390"/>
      <c r="BP16" s="390"/>
      <c r="BQ16" s="390"/>
      <c r="BR16" s="390"/>
      <c r="BS16" s="390"/>
      <c r="BT16" s="390"/>
      <c r="BU16" s="390"/>
      <c r="BV16" s="390"/>
      <c r="BW16" s="390"/>
      <c r="BX16" s="390"/>
      <c r="BY16" s="390"/>
      <c r="BZ16" s="390"/>
      <c r="CA16" s="390"/>
      <c r="CB16" s="390"/>
    </row>
    <row r="17" spans="1:80" s="25" customFormat="1" ht="7.8" x14ac:dyDescent="0.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</row>
    <row r="18" spans="1:80" s="23" customFormat="1" ht="29.25" customHeight="1" x14ac:dyDescent="0.3">
      <c r="A18" s="23" t="s">
        <v>85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496" t="s">
        <v>86</v>
      </c>
      <c r="AI18" s="497"/>
      <c r="AJ18" s="497"/>
      <c r="AK18" s="497"/>
      <c r="AL18" s="497"/>
      <c r="AM18" s="497"/>
      <c r="AN18" s="497"/>
      <c r="AO18" s="497"/>
      <c r="AP18" s="497"/>
      <c r="AQ18" s="497"/>
      <c r="AR18" s="497"/>
      <c r="AS18" s="497"/>
      <c r="AT18" s="497"/>
      <c r="AU18" s="497"/>
      <c r="AV18" s="497"/>
      <c r="AW18" s="497"/>
      <c r="AX18" s="497"/>
      <c r="AY18" s="497"/>
      <c r="AZ18" s="497"/>
      <c r="BA18" s="497"/>
      <c r="BB18" s="497"/>
      <c r="BC18" s="497"/>
      <c r="BD18" s="497"/>
      <c r="BE18" s="497"/>
      <c r="BF18" s="497"/>
      <c r="BG18" s="497"/>
      <c r="BH18" s="497"/>
      <c r="BI18" s="497"/>
      <c r="BJ18" s="497"/>
      <c r="BK18" s="497"/>
      <c r="BL18" s="497"/>
      <c r="BM18" s="497"/>
      <c r="BN18" s="497"/>
      <c r="BO18" s="497"/>
      <c r="BP18" s="497"/>
      <c r="BQ18" s="497"/>
      <c r="BR18" s="497"/>
      <c r="BS18" s="497"/>
      <c r="BT18" s="497"/>
      <c r="BU18" s="497"/>
      <c r="BV18" s="497"/>
      <c r="BW18" s="497"/>
      <c r="BX18" s="497"/>
      <c r="BY18" s="497"/>
      <c r="BZ18" s="497"/>
      <c r="CA18" s="497"/>
      <c r="CB18" s="497"/>
    </row>
    <row r="20" spans="1:80" x14ac:dyDescent="0.25">
      <c r="A20" s="386" t="s">
        <v>88</v>
      </c>
      <c r="B20" s="387"/>
      <c r="C20" s="387"/>
      <c r="D20" s="388"/>
      <c r="E20" s="386" t="s">
        <v>122</v>
      </c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8"/>
      <c r="AN20" s="386" t="s">
        <v>181</v>
      </c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8"/>
      <c r="BB20" s="386" t="s">
        <v>182</v>
      </c>
      <c r="BC20" s="387"/>
      <c r="BD20" s="387"/>
      <c r="BE20" s="387"/>
      <c r="BF20" s="387"/>
      <c r="BG20" s="387"/>
      <c r="BH20" s="387"/>
      <c r="BI20" s="388"/>
      <c r="BJ20" s="386" t="s">
        <v>183</v>
      </c>
      <c r="BK20" s="387"/>
      <c r="BL20" s="387"/>
      <c r="BM20" s="387"/>
      <c r="BN20" s="387"/>
      <c r="BO20" s="387"/>
      <c r="BP20" s="387"/>
      <c r="BQ20" s="387"/>
      <c r="BR20" s="387"/>
      <c r="BS20" s="387"/>
      <c r="BT20" s="387"/>
      <c r="BU20" s="387"/>
      <c r="BV20" s="387"/>
      <c r="BW20" s="387"/>
      <c r="BX20" s="387"/>
      <c r="BY20" s="387"/>
      <c r="BZ20" s="387"/>
      <c r="CA20" s="387"/>
      <c r="CB20" s="388"/>
    </row>
    <row r="21" spans="1:80" x14ac:dyDescent="0.25">
      <c r="A21" s="383" t="s">
        <v>95</v>
      </c>
      <c r="B21" s="384"/>
      <c r="C21" s="384"/>
      <c r="D21" s="385"/>
      <c r="E21" s="383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5"/>
      <c r="AN21" s="383" t="s">
        <v>184</v>
      </c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5"/>
      <c r="BB21" s="383" t="s">
        <v>185</v>
      </c>
      <c r="BC21" s="384"/>
      <c r="BD21" s="384"/>
      <c r="BE21" s="384"/>
      <c r="BF21" s="384"/>
      <c r="BG21" s="384"/>
      <c r="BH21" s="384"/>
      <c r="BI21" s="385"/>
      <c r="BJ21" s="383" t="s">
        <v>186</v>
      </c>
      <c r="BK21" s="384"/>
      <c r="BL21" s="384"/>
      <c r="BM21" s="384"/>
      <c r="BN21" s="384"/>
      <c r="BO21" s="384"/>
      <c r="BP21" s="384"/>
      <c r="BQ21" s="384"/>
      <c r="BR21" s="384"/>
      <c r="BS21" s="384"/>
      <c r="BT21" s="384"/>
      <c r="BU21" s="384"/>
      <c r="BV21" s="384"/>
      <c r="BW21" s="384"/>
      <c r="BX21" s="384"/>
      <c r="BY21" s="384"/>
      <c r="BZ21" s="384"/>
      <c r="CA21" s="384"/>
      <c r="CB21" s="385"/>
    </row>
    <row r="22" spans="1:80" x14ac:dyDescent="0.25">
      <c r="A22" s="383"/>
      <c r="B22" s="384"/>
      <c r="C22" s="384"/>
      <c r="D22" s="385"/>
      <c r="E22" s="383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5"/>
      <c r="AN22" s="383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5"/>
      <c r="BB22" s="383"/>
      <c r="BC22" s="384"/>
      <c r="BD22" s="384"/>
      <c r="BE22" s="384"/>
      <c r="BF22" s="384"/>
      <c r="BG22" s="384"/>
      <c r="BH22" s="384"/>
      <c r="BI22" s="385"/>
      <c r="BJ22" s="383" t="s">
        <v>187</v>
      </c>
      <c r="BK22" s="384"/>
      <c r="BL22" s="384"/>
      <c r="BM22" s="384"/>
      <c r="BN22" s="384"/>
      <c r="BO22" s="384"/>
      <c r="BP22" s="384"/>
      <c r="BQ22" s="384"/>
      <c r="BR22" s="384"/>
      <c r="BS22" s="384"/>
      <c r="BT22" s="384"/>
      <c r="BU22" s="384"/>
      <c r="BV22" s="384"/>
      <c r="BW22" s="384"/>
      <c r="BX22" s="384"/>
      <c r="BY22" s="384"/>
      <c r="BZ22" s="384"/>
      <c r="CA22" s="384"/>
      <c r="CB22" s="385"/>
    </row>
    <row r="23" spans="1:80" x14ac:dyDescent="0.25">
      <c r="A23" s="383"/>
      <c r="B23" s="384"/>
      <c r="C23" s="384"/>
      <c r="D23" s="385"/>
      <c r="E23" s="383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5"/>
      <c r="AN23" s="383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5"/>
      <c r="BB23" s="383"/>
      <c r="BC23" s="384"/>
      <c r="BD23" s="384"/>
      <c r="BE23" s="384"/>
      <c r="BF23" s="384"/>
      <c r="BG23" s="384"/>
      <c r="BH23" s="384"/>
      <c r="BI23" s="385"/>
      <c r="BJ23" s="383" t="s">
        <v>188</v>
      </c>
      <c r="BK23" s="384"/>
      <c r="BL23" s="384"/>
      <c r="BM23" s="384"/>
      <c r="BN23" s="384"/>
      <c r="BO23" s="384"/>
      <c r="BP23" s="384"/>
      <c r="BQ23" s="384"/>
      <c r="BR23" s="384"/>
      <c r="BS23" s="384"/>
      <c r="BT23" s="384"/>
      <c r="BU23" s="384"/>
      <c r="BV23" s="384"/>
      <c r="BW23" s="384"/>
      <c r="BX23" s="384"/>
      <c r="BY23" s="384"/>
      <c r="BZ23" s="384"/>
      <c r="CA23" s="384"/>
      <c r="CB23" s="385"/>
    </row>
    <row r="24" spans="1:80" x14ac:dyDescent="0.25">
      <c r="A24" s="392">
        <v>1</v>
      </c>
      <c r="B24" s="393"/>
      <c r="C24" s="393"/>
      <c r="D24" s="394"/>
      <c r="E24" s="392">
        <v>2</v>
      </c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4"/>
      <c r="AN24" s="392">
        <v>3</v>
      </c>
      <c r="AO24" s="393"/>
      <c r="AP24" s="393"/>
      <c r="AQ24" s="393"/>
      <c r="AR24" s="393"/>
      <c r="AS24" s="393"/>
      <c r="AT24" s="393"/>
      <c r="AU24" s="393"/>
      <c r="AV24" s="393"/>
      <c r="AW24" s="393"/>
      <c r="AX24" s="393"/>
      <c r="AY24" s="393"/>
      <c r="AZ24" s="393"/>
      <c r="BA24" s="394"/>
      <c r="BB24" s="392">
        <v>4</v>
      </c>
      <c r="BC24" s="393"/>
      <c r="BD24" s="393"/>
      <c r="BE24" s="393"/>
      <c r="BF24" s="393"/>
      <c r="BG24" s="393"/>
      <c r="BH24" s="393"/>
      <c r="BI24" s="394"/>
      <c r="BJ24" s="392">
        <v>5</v>
      </c>
      <c r="BK24" s="393"/>
      <c r="BL24" s="393"/>
      <c r="BM24" s="393"/>
      <c r="BN24" s="393"/>
      <c r="BO24" s="393"/>
      <c r="BP24" s="393"/>
      <c r="BQ24" s="393"/>
      <c r="BR24" s="393"/>
      <c r="BS24" s="393"/>
      <c r="BT24" s="393"/>
      <c r="BU24" s="393"/>
      <c r="BV24" s="393"/>
      <c r="BW24" s="393"/>
      <c r="BX24" s="393"/>
      <c r="BY24" s="393"/>
      <c r="BZ24" s="393"/>
      <c r="CA24" s="393"/>
      <c r="CB24" s="394"/>
    </row>
    <row r="25" spans="1:80" x14ac:dyDescent="0.25">
      <c r="A25" s="425">
        <v>1</v>
      </c>
      <c r="B25" s="426"/>
      <c r="C25" s="426"/>
      <c r="D25" s="427"/>
      <c r="E25" s="432" t="s">
        <v>189</v>
      </c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3"/>
      <c r="AL25" s="433"/>
      <c r="AM25" s="434"/>
      <c r="AN25" s="492">
        <v>8073843</v>
      </c>
      <c r="AO25" s="493"/>
      <c r="AP25" s="493"/>
      <c r="AQ25" s="493"/>
      <c r="AR25" s="493"/>
      <c r="AS25" s="493"/>
      <c r="AT25" s="493"/>
      <c r="AU25" s="493"/>
      <c r="AV25" s="493"/>
      <c r="AW25" s="493"/>
      <c r="AX25" s="493"/>
      <c r="AY25" s="493"/>
      <c r="AZ25" s="493"/>
      <c r="BA25" s="494"/>
      <c r="BB25" s="407">
        <v>1.5</v>
      </c>
      <c r="BC25" s="408"/>
      <c r="BD25" s="408"/>
      <c r="BE25" s="408"/>
      <c r="BF25" s="408"/>
      <c r="BG25" s="408"/>
      <c r="BH25" s="408"/>
      <c r="BI25" s="409"/>
      <c r="BJ25" s="438">
        <f>AN25*BB25/100+22.35</f>
        <v>121129.99500000001</v>
      </c>
      <c r="BK25" s="439"/>
      <c r="BL25" s="439"/>
      <c r="BM25" s="439"/>
      <c r="BN25" s="439"/>
      <c r="BO25" s="439"/>
      <c r="BP25" s="439"/>
      <c r="BQ25" s="439"/>
      <c r="BR25" s="439"/>
      <c r="BS25" s="439"/>
      <c r="BT25" s="439"/>
      <c r="BU25" s="439"/>
      <c r="BV25" s="439"/>
      <c r="BW25" s="439"/>
      <c r="BX25" s="439"/>
      <c r="BY25" s="439"/>
      <c r="BZ25" s="439"/>
      <c r="CA25" s="439"/>
      <c r="CB25" s="440"/>
    </row>
    <row r="26" spans="1:80" x14ac:dyDescent="0.25">
      <c r="A26" s="425">
        <v>2</v>
      </c>
      <c r="B26" s="426"/>
      <c r="C26" s="426"/>
      <c r="D26" s="427"/>
      <c r="E26" s="432" t="s">
        <v>190</v>
      </c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33"/>
      <c r="AL26" s="433"/>
      <c r="AM26" s="434"/>
      <c r="AN26" s="425">
        <v>0</v>
      </c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26"/>
      <c r="AZ26" s="426"/>
      <c r="BA26" s="427"/>
      <c r="BB26" s="407">
        <v>0</v>
      </c>
      <c r="BC26" s="408"/>
      <c r="BD26" s="408"/>
      <c r="BE26" s="408"/>
      <c r="BF26" s="408"/>
      <c r="BG26" s="408"/>
      <c r="BH26" s="408"/>
      <c r="BI26" s="409"/>
      <c r="BJ26" s="438">
        <v>2500</v>
      </c>
      <c r="BK26" s="439"/>
      <c r="BL26" s="439"/>
      <c r="BM26" s="439"/>
      <c r="BN26" s="439"/>
      <c r="BO26" s="439"/>
      <c r="BP26" s="439"/>
      <c r="BQ26" s="439"/>
      <c r="BR26" s="439"/>
      <c r="BS26" s="439"/>
      <c r="BT26" s="439"/>
      <c r="BU26" s="439"/>
      <c r="BV26" s="439"/>
      <c r="BW26" s="439"/>
      <c r="BX26" s="439"/>
      <c r="BY26" s="439"/>
      <c r="BZ26" s="439"/>
      <c r="CA26" s="439"/>
      <c r="CB26" s="440"/>
    </row>
    <row r="27" spans="1:80" ht="38.25" customHeight="1" x14ac:dyDescent="0.25">
      <c r="A27" s="425">
        <v>3</v>
      </c>
      <c r="B27" s="426"/>
      <c r="C27" s="426"/>
      <c r="D27" s="427"/>
      <c r="E27" s="395" t="s">
        <v>191</v>
      </c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6"/>
      <c r="AI27" s="396"/>
      <c r="AJ27" s="396"/>
      <c r="AK27" s="396"/>
      <c r="AL27" s="396"/>
      <c r="AM27" s="397"/>
      <c r="AN27" s="425">
        <v>0</v>
      </c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26"/>
      <c r="AZ27" s="426"/>
      <c r="BA27" s="427"/>
      <c r="BB27" s="407">
        <v>4</v>
      </c>
      <c r="BC27" s="408"/>
      <c r="BD27" s="408"/>
      <c r="BE27" s="408"/>
      <c r="BF27" s="408"/>
      <c r="BG27" s="408"/>
      <c r="BH27" s="408"/>
      <c r="BI27" s="409"/>
      <c r="BJ27" s="438">
        <v>0</v>
      </c>
      <c r="BK27" s="439"/>
      <c r="BL27" s="439"/>
      <c r="BM27" s="439"/>
      <c r="BN27" s="439"/>
      <c r="BO27" s="439"/>
      <c r="BP27" s="439"/>
      <c r="BQ27" s="439"/>
      <c r="BR27" s="439"/>
      <c r="BS27" s="439"/>
      <c r="BT27" s="439"/>
      <c r="BU27" s="439"/>
      <c r="BV27" s="439"/>
      <c r="BW27" s="439"/>
      <c r="BX27" s="439"/>
      <c r="BY27" s="439"/>
      <c r="BZ27" s="439"/>
      <c r="CA27" s="439"/>
      <c r="CB27" s="440"/>
    </row>
    <row r="28" spans="1:80" ht="13.5" customHeight="1" x14ac:dyDescent="0.25">
      <c r="A28" s="480">
        <v>4</v>
      </c>
      <c r="B28" s="481"/>
      <c r="C28" s="481"/>
      <c r="D28" s="482"/>
      <c r="E28" s="483" t="s">
        <v>282</v>
      </c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  <c r="AA28" s="484"/>
      <c r="AB28" s="484"/>
      <c r="AC28" s="484"/>
      <c r="AD28" s="484"/>
      <c r="AE28" s="484"/>
      <c r="AF28" s="484"/>
      <c r="AG28" s="484"/>
      <c r="AH28" s="484"/>
      <c r="AI28" s="484"/>
      <c r="AJ28" s="484"/>
      <c r="AK28" s="484"/>
      <c r="AL28" s="484"/>
      <c r="AM28" s="485"/>
      <c r="AN28" s="480">
        <v>122.4</v>
      </c>
      <c r="AO28" s="481"/>
      <c r="AP28" s="481"/>
      <c r="AQ28" s="481"/>
      <c r="AR28" s="481"/>
      <c r="AS28" s="481"/>
      <c r="AT28" s="481"/>
      <c r="AU28" s="481"/>
      <c r="AV28" s="481"/>
      <c r="AW28" s="481"/>
      <c r="AX28" s="481"/>
      <c r="AY28" s="481"/>
      <c r="AZ28" s="481"/>
      <c r="BA28" s="482"/>
      <c r="BB28" s="486">
        <v>40</v>
      </c>
      <c r="BC28" s="487"/>
      <c r="BD28" s="487"/>
      <c r="BE28" s="487"/>
      <c r="BF28" s="487"/>
      <c r="BG28" s="487"/>
      <c r="BH28" s="487"/>
      <c r="BI28" s="488"/>
      <c r="BJ28" s="489">
        <f>AN28*BB28</f>
        <v>4896</v>
      </c>
      <c r="BK28" s="490"/>
      <c r="BL28" s="490"/>
      <c r="BM28" s="490"/>
      <c r="BN28" s="490"/>
      <c r="BO28" s="490"/>
      <c r="BP28" s="490"/>
      <c r="BQ28" s="490"/>
      <c r="BR28" s="490"/>
      <c r="BS28" s="490"/>
      <c r="BT28" s="490"/>
      <c r="BU28" s="490"/>
      <c r="BV28" s="490"/>
      <c r="BW28" s="490"/>
      <c r="BX28" s="490"/>
      <c r="BY28" s="490"/>
      <c r="BZ28" s="490"/>
      <c r="CA28" s="490"/>
      <c r="CB28" s="491"/>
    </row>
    <row r="29" spans="1:80" x14ac:dyDescent="0.25">
      <c r="A29" s="432"/>
      <c r="B29" s="433"/>
      <c r="C29" s="433"/>
      <c r="D29" s="434"/>
      <c r="E29" s="413" t="s">
        <v>120</v>
      </c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414"/>
      <c r="AJ29" s="414"/>
      <c r="AK29" s="414"/>
      <c r="AL29" s="414"/>
      <c r="AM29" s="415"/>
      <c r="AN29" s="407"/>
      <c r="AO29" s="408"/>
      <c r="AP29" s="408"/>
      <c r="AQ29" s="408"/>
      <c r="AR29" s="408"/>
      <c r="AS29" s="408"/>
      <c r="AT29" s="408"/>
      <c r="AU29" s="408"/>
      <c r="AV29" s="408"/>
      <c r="AW29" s="408"/>
      <c r="AX29" s="408"/>
      <c r="AY29" s="408"/>
      <c r="AZ29" s="408"/>
      <c r="BA29" s="409"/>
      <c r="BB29" s="407" t="s">
        <v>9</v>
      </c>
      <c r="BC29" s="408"/>
      <c r="BD29" s="408"/>
      <c r="BE29" s="408"/>
      <c r="BF29" s="408"/>
      <c r="BG29" s="408"/>
      <c r="BH29" s="408"/>
      <c r="BI29" s="409"/>
      <c r="BJ29" s="438">
        <f>SUM(BJ25:CB28)</f>
        <v>128525.99500000001</v>
      </c>
      <c r="BK29" s="439"/>
      <c r="BL29" s="439"/>
      <c r="BM29" s="439"/>
      <c r="BN29" s="439"/>
      <c r="BO29" s="439"/>
      <c r="BP29" s="439"/>
      <c r="BQ29" s="439"/>
      <c r="BR29" s="439"/>
      <c r="BS29" s="439"/>
      <c r="BT29" s="439"/>
      <c r="BU29" s="439"/>
      <c r="BV29" s="439"/>
      <c r="BW29" s="439"/>
      <c r="BX29" s="439"/>
      <c r="BY29" s="439"/>
      <c r="BZ29" s="439"/>
      <c r="CA29" s="439"/>
      <c r="CB29" s="440"/>
    </row>
    <row r="30" spans="1:80" x14ac:dyDescent="0.25">
      <c r="A30" s="432"/>
      <c r="B30" s="433"/>
      <c r="C30" s="433"/>
      <c r="D30" s="434"/>
      <c r="E30" s="413" t="s">
        <v>121</v>
      </c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4"/>
      <c r="AG30" s="414"/>
      <c r="AH30" s="414"/>
      <c r="AI30" s="414"/>
      <c r="AJ30" s="414"/>
      <c r="AK30" s="414"/>
      <c r="AL30" s="414"/>
      <c r="AM30" s="415"/>
      <c r="AN30" s="407"/>
      <c r="AO30" s="408"/>
      <c r="AP30" s="408"/>
      <c r="AQ30" s="408"/>
      <c r="AR30" s="408"/>
      <c r="AS30" s="408"/>
      <c r="AT30" s="408"/>
      <c r="AU30" s="408"/>
      <c r="AV30" s="408"/>
      <c r="AW30" s="408"/>
      <c r="AX30" s="408"/>
      <c r="AY30" s="408"/>
      <c r="AZ30" s="408"/>
      <c r="BA30" s="409"/>
      <c r="BB30" s="407" t="s">
        <v>9</v>
      </c>
      <c r="BC30" s="408"/>
      <c r="BD30" s="408"/>
      <c r="BE30" s="408"/>
      <c r="BF30" s="408"/>
      <c r="BG30" s="408"/>
      <c r="BH30" s="408"/>
      <c r="BI30" s="409"/>
      <c r="BJ30" s="477">
        <f>BJ29</f>
        <v>128525.99500000001</v>
      </c>
      <c r="BK30" s="478"/>
      <c r="BL30" s="478"/>
      <c r="BM30" s="478"/>
      <c r="BN30" s="478"/>
      <c r="BO30" s="478"/>
      <c r="BP30" s="478"/>
      <c r="BQ30" s="478"/>
      <c r="BR30" s="478"/>
      <c r="BS30" s="478"/>
      <c r="BT30" s="478"/>
      <c r="BU30" s="478"/>
      <c r="BV30" s="478"/>
      <c r="BW30" s="478"/>
      <c r="BX30" s="478"/>
      <c r="BY30" s="478"/>
      <c r="BZ30" s="478"/>
      <c r="CA30" s="478"/>
      <c r="CB30" s="479"/>
    </row>
    <row r="31" spans="1:80" s="17" customFormat="1" ht="15.6" x14ac:dyDescent="0.3"/>
    <row r="32" spans="1:80" s="23" customFormat="1" ht="30.75" customHeight="1" x14ac:dyDescent="0.3">
      <c r="A32" s="428" t="s">
        <v>507</v>
      </c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  <c r="AA32" s="428"/>
      <c r="AB32" s="428"/>
      <c r="AC32" s="428"/>
      <c r="AD32" s="428"/>
      <c r="AE32" s="428"/>
      <c r="AF32" s="428"/>
      <c r="AG32" s="428"/>
      <c r="AH32" s="428"/>
      <c r="AI32" s="428"/>
      <c r="AJ32" s="428"/>
      <c r="AK32" s="428"/>
      <c r="AL32" s="428"/>
      <c r="AM32" s="428"/>
      <c r="AN32" s="428"/>
      <c r="AO32" s="428"/>
      <c r="AP32" s="428"/>
      <c r="AQ32" s="428"/>
      <c r="AR32" s="428"/>
      <c r="AS32" s="428"/>
      <c r="AT32" s="428"/>
      <c r="AU32" s="428"/>
      <c r="AV32" s="428"/>
      <c r="AW32" s="428"/>
      <c r="AX32" s="428"/>
      <c r="AY32" s="428"/>
      <c r="AZ32" s="428"/>
      <c r="BA32" s="428"/>
      <c r="BB32" s="428"/>
      <c r="BC32" s="428"/>
      <c r="BD32" s="428"/>
      <c r="BE32" s="428"/>
      <c r="BF32" s="428"/>
      <c r="BG32" s="428"/>
      <c r="BH32" s="428"/>
      <c r="BI32" s="428"/>
      <c r="BJ32" s="428"/>
      <c r="BK32" s="428"/>
      <c r="BL32" s="428"/>
      <c r="BM32" s="428"/>
      <c r="BN32" s="428"/>
      <c r="BO32" s="428"/>
      <c r="BP32" s="428"/>
      <c r="BQ32" s="428"/>
      <c r="BR32" s="428"/>
      <c r="BS32" s="428"/>
      <c r="BT32" s="428"/>
      <c r="BU32" s="428"/>
      <c r="BV32" s="428"/>
      <c r="BW32" s="428"/>
      <c r="BX32" s="428"/>
      <c r="BY32" s="428"/>
      <c r="BZ32" s="428"/>
      <c r="CA32" s="428"/>
      <c r="CB32" s="428"/>
    </row>
    <row r="33" spans="1:80" s="25" customFormat="1" ht="7.8" x14ac:dyDescent="0.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80" s="23" customFormat="1" ht="15.6" x14ac:dyDescent="0.3">
      <c r="A34" s="23" t="s">
        <v>174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475"/>
      <c r="T34" s="475"/>
      <c r="U34" s="475"/>
      <c r="V34" s="475"/>
      <c r="W34" s="475"/>
      <c r="X34" s="475"/>
      <c r="Y34" s="475"/>
      <c r="Z34" s="475"/>
      <c r="AA34" s="475"/>
      <c r="AB34" s="475"/>
      <c r="AC34" s="475"/>
      <c r="AD34" s="475"/>
      <c r="AE34" s="475"/>
      <c r="AF34" s="475"/>
      <c r="AG34" s="475"/>
      <c r="AH34" s="475"/>
      <c r="AI34" s="475"/>
      <c r="AJ34" s="475"/>
      <c r="AK34" s="475"/>
      <c r="AL34" s="475"/>
      <c r="AM34" s="475"/>
      <c r="AN34" s="475"/>
      <c r="AO34" s="475"/>
      <c r="AP34" s="475"/>
      <c r="AQ34" s="475"/>
      <c r="AR34" s="475"/>
      <c r="AS34" s="475"/>
      <c r="AT34" s="475"/>
      <c r="AU34" s="475"/>
      <c r="AV34" s="475"/>
      <c r="AW34" s="475"/>
      <c r="AX34" s="475"/>
      <c r="AY34" s="475"/>
      <c r="AZ34" s="475"/>
      <c r="BA34" s="475"/>
      <c r="BB34" s="475"/>
      <c r="BC34" s="475"/>
      <c r="BD34" s="475"/>
      <c r="BE34" s="475"/>
      <c r="BF34" s="475"/>
      <c r="BG34" s="475"/>
      <c r="BH34" s="475"/>
      <c r="BI34" s="475"/>
      <c r="BJ34" s="475"/>
      <c r="BK34" s="475"/>
      <c r="BL34" s="475"/>
      <c r="BM34" s="475"/>
      <c r="BN34" s="475"/>
      <c r="BO34" s="475"/>
      <c r="BP34" s="475"/>
      <c r="BQ34" s="475"/>
      <c r="BR34" s="475"/>
      <c r="BS34" s="475"/>
      <c r="BT34" s="475"/>
      <c r="BU34" s="475"/>
      <c r="BV34" s="475"/>
      <c r="BW34" s="475"/>
      <c r="BX34" s="475"/>
      <c r="BY34" s="475"/>
      <c r="BZ34" s="475"/>
      <c r="CA34" s="475"/>
      <c r="CB34" s="475"/>
    </row>
    <row r="35" spans="1:80" s="25" customFormat="1" ht="7.8" x14ac:dyDescent="0.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</row>
    <row r="36" spans="1:80" s="23" customFormat="1" ht="15.6" x14ac:dyDescent="0.3">
      <c r="A36" s="23" t="s">
        <v>85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476"/>
      <c r="AI36" s="476"/>
      <c r="AJ36" s="476"/>
      <c r="AK36" s="476"/>
      <c r="AL36" s="476"/>
      <c r="AM36" s="476"/>
      <c r="AN36" s="476"/>
      <c r="AO36" s="476"/>
      <c r="AP36" s="476"/>
      <c r="AQ36" s="476"/>
      <c r="AR36" s="476"/>
      <c r="AS36" s="476"/>
      <c r="AT36" s="476"/>
      <c r="AU36" s="476"/>
      <c r="AV36" s="476"/>
      <c r="AW36" s="476"/>
      <c r="AX36" s="476"/>
      <c r="AY36" s="476"/>
      <c r="AZ36" s="476"/>
      <c r="BA36" s="476"/>
      <c r="BB36" s="476"/>
      <c r="BC36" s="476"/>
      <c r="BD36" s="476"/>
      <c r="BE36" s="476"/>
      <c r="BF36" s="476"/>
      <c r="BG36" s="476"/>
      <c r="BH36" s="476"/>
      <c r="BI36" s="476"/>
      <c r="BJ36" s="476"/>
      <c r="BK36" s="476"/>
      <c r="BL36" s="476"/>
      <c r="BM36" s="476"/>
      <c r="BN36" s="476"/>
      <c r="BO36" s="476"/>
      <c r="BP36" s="476"/>
      <c r="BQ36" s="476"/>
      <c r="BR36" s="476"/>
      <c r="BS36" s="476"/>
      <c r="BT36" s="476"/>
      <c r="BU36" s="476"/>
      <c r="BV36" s="476"/>
      <c r="BW36" s="476"/>
      <c r="BX36" s="476"/>
      <c r="BY36" s="476"/>
      <c r="BZ36" s="476"/>
      <c r="CA36" s="476"/>
      <c r="CB36" s="476"/>
    </row>
    <row r="38" spans="1:80" x14ac:dyDescent="0.25">
      <c r="A38" s="386" t="s">
        <v>88</v>
      </c>
      <c r="B38" s="387"/>
      <c r="C38" s="387"/>
      <c r="D38" s="388"/>
      <c r="E38" s="386" t="s">
        <v>0</v>
      </c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8"/>
      <c r="AN38" s="386" t="s">
        <v>175</v>
      </c>
      <c r="AO38" s="387"/>
      <c r="AP38" s="387"/>
      <c r="AQ38" s="387"/>
      <c r="AR38" s="387"/>
      <c r="AS38" s="387"/>
      <c r="AT38" s="387"/>
      <c r="AU38" s="387"/>
      <c r="AV38" s="387"/>
      <c r="AW38" s="387"/>
      <c r="AX38" s="387"/>
      <c r="AY38" s="387"/>
      <c r="AZ38" s="387"/>
      <c r="BA38" s="388"/>
      <c r="BB38" s="386" t="s">
        <v>124</v>
      </c>
      <c r="BC38" s="387"/>
      <c r="BD38" s="387"/>
      <c r="BE38" s="387"/>
      <c r="BF38" s="387"/>
      <c r="BG38" s="387"/>
      <c r="BH38" s="387"/>
      <c r="BI38" s="387"/>
      <c r="BJ38" s="387"/>
      <c r="BK38" s="387"/>
      <c r="BL38" s="387"/>
      <c r="BM38" s="388"/>
      <c r="BN38" s="386" t="s">
        <v>176</v>
      </c>
      <c r="BO38" s="387"/>
      <c r="BP38" s="387"/>
      <c r="BQ38" s="387"/>
      <c r="BR38" s="387"/>
      <c r="BS38" s="387"/>
      <c r="BT38" s="387"/>
      <c r="BU38" s="387"/>
      <c r="BV38" s="387"/>
      <c r="BW38" s="387"/>
      <c r="BX38" s="387"/>
      <c r="BY38" s="387"/>
      <c r="BZ38" s="387"/>
      <c r="CA38" s="387"/>
      <c r="CB38" s="388"/>
    </row>
    <row r="39" spans="1:80" x14ac:dyDescent="0.25">
      <c r="A39" s="383" t="s">
        <v>95</v>
      </c>
      <c r="B39" s="384"/>
      <c r="C39" s="384"/>
      <c r="D39" s="385"/>
      <c r="E39" s="383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/>
      <c r="AM39" s="385"/>
      <c r="AN39" s="383" t="s">
        <v>177</v>
      </c>
      <c r="AO39" s="384"/>
      <c r="AP39" s="384"/>
      <c r="AQ39" s="384"/>
      <c r="AR39" s="384"/>
      <c r="AS39" s="384"/>
      <c r="AT39" s="384"/>
      <c r="AU39" s="384"/>
      <c r="AV39" s="384"/>
      <c r="AW39" s="384"/>
      <c r="AX39" s="384"/>
      <c r="AY39" s="384"/>
      <c r="AZ39" s="384"/>
      <c r="BA39" s="385"/>
      <c r="BB39" s="383" t="s">
        <v>134</v>
      </c>
      <c r="BC39" s="384"/>
      <c r="BD39" s="384"/>
      <c r="BE39" s="384"/>
      <c r="BF39" s="384"/>
      <c r="BG39" s="384"/>
      <c r="BH39" s="384"/>
      <c r="BI39" s="384"/>
      <c r="BJ39" s="384"/>
      <c r="BK39" s="384"/>
      <c r="BL39" s="384"/>
      <c r="BM39" s="385"/>
      <c r="BN39" s="383" t="s">
        <v>178</v>
      </c>
      <c r="BO39" s="384"/>
      <c r="BP39" s="384"/>
      <c r="BQ39" s="384"/>
      <c r="BR39" s="384"/>
      <c r="BS39" s="384"/>
      <c r="BT39" s="384"/>
      <c r="BU39" s="384"/>
      <c r="BV39" s="384"/>
      <c r="BW39" s="384"/>
      <c r="BX39" s="384"/>
      <c r="BY39" s="384"/>
      <c r="BZ39" s="384"/>
      <c r="CA39" s="384"/>
      <c r="CB39" s="385"/>
    </row>
    <row r="40" spans="1:80" x14ac:dyDescent="0.25">
      <c r="A40" s="383"/>
      <c r="B40" s="384"/>
      <c r="C40" s="384"/>
      <c r="D40" s="385"/>
      <c r="E40" s="383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5"/>
      <c r="AN40" s="383"/>
      <c r="AO40" s="384"/>
      <c r="AP40" s="384"/>
      <c r="AQ40" s="384"/>
      <c r="AR40" s="384"/>
      <c r="AS40" s="384"/>
      <c r="AT40" s="384"/>
      <c r="AU40" s="384"/>
      <c r="AV40" s="384"/>
      <c r="AW40" s="384"/>
      <c r="AX40" s="384"/>
      <c r="AY40" s="384"/>
      <c r="AZ40" s="384"/>
      <c r="BA40" s="385"/>
      <c r="BB40" s="383"/>
      <c r="BC40" s="384"/>
      <c r="BD40" s="384"/>
      <c r="BE40" s="384"/>
      <c r="BF40" s="384"/>
      <c r="BG40" s="384"/>
      <c r="BH40" s="384"/>
      <c r="BI40" s="384"/>
      <c r="BJ40" s="384"/>
      <c r="BK40" s="384"/>
      <c r="BL40" s="384"/>
      <c r="BM40" s="385"/>
      <c r="BN40" s="383" t="s">
        <v>179</v>
      </c>
      <c r="BO40" s="384"/>
      <c r="BP40" s="384"/>
      <c r="BQ40" s="384"/>
      <c r="BR40" s="384"/>
      <c r="BS40" s="384"/>
      <c r="BT40" s="384"/>
      <c r="BU40" s="384"/>
      <c r="BV40" s="384"/>
      <c r="BW40" s="384"/>
      <c r="BX40" s="384"/>
      <c r="BY40" s="384"/>
      <c r="BZ40" s="384"/>
      <c r="CA40" s="384"/>
      <c r="CB40" s="385"/>
    </row>
    <row r="41" spans="1:80" x14ac:dyDescent="0.25">
      <c r="A41" s="392">
        <v>1</v>
      </c>
      <c r="B41" s="393"/>
      <c r="C41" s="393"/>
      <c r="D41" s="394"/>
      <c r="E41" s="392">
        <v>2</v>
      </c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3"/>
      <c r="AA41" s="393"/>
      <c r="AB41" s="393"/>
      <c r="AC41" s="393"/>
      <c r="AD41" s="393"/>
      <c r="AE41" s="393"/>
      <c r="AF41" s="393"/>
      <c r="AG41" s="393"/>
      <c r="AH41" s="393"/>
      <c r="AI41" s="393"/>
      <c r="AJ41" s="393"/>
      <c r="AK41" s="393"/>
      <c r="AL41" s="393"/>
      <c r="AM41" s="394"/>
      <c r="AN41" s="392">
        <v>3</v>
      </c>
      <c r="AO41" s="393"/>
      <c r="AP41" s="393"/>
      <c r="AQ41" s="393"/>
      <c r="AR41" s="393"/>
      <c r="AS41" s="393"/>
      <c r="AT41" s="393"/>
      <c r="AU41" s="393"/>
      <c r="AV41" s="393"/>
      <c r="AW41" s="393"/>
      <c r="AX41" s="393"/>
      <c r="AY41" s="393"/>
      <c r="AZ41" s="393"/>
      <c r="BA41" s="394"/>
      <c r="BB41" s="392">
        <v>4</v>
      </c>
      <c r="BC41" s="393"/>
      <c r="BD41" s="393"/>
      <c r="BE41" s="393"/>
      <c r="BF41" s="393"/>
      <c r="BG41" s="393"/>
      <c r="BH41" s="393"/>
      <c r="BI41" s="393"/>
      <c r="BJ41" s="393"/>
      <c r="BK41" s="393"/>
      <c r="BL41" s="393"/>
      <c r="BM41" s="394"/>
      <c r="BN41" s="392">
        <v>5</v>
      </c>
      <c r="BO41" s="393"/>
      <c r="BP41" s="393"/>
      <c r="BQ41" s="393"/>
      <c r="BR41" s="393"/>
      <c r="BS41" s="393"/>
      <c r="BT41" s="393"/>
      <c r="BU41" s="393"/>
      <c r="BV41" s="393"/>
      <c r="BW41" s="393"/>
      <c r="BX41" s="393"/>
      <c r="BY41" s="393"/>
      <c r="BZ41" s="393"/>
      <c r="CA41" s="393"/>
      <c r="CB41" s="394"/>
    </row>
    <row r="42" spans="1:80" x14ac:dyDescent="0.25">
      <c r="A42" s="432"/>
      <c r="B42" s="433"/>
      <c r="C42" s="433"/>
      <c r="D42" s="434"/>
      <c r="E42" s="432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  <c r="V42" s="433"/>
      <c r="W42" s="433"/>
      <c r="X42" s="433"/>
      <c r="Y42" s="433"/>
      <c r="Z42" s="433"/>
      <c r="AA42" s="433"/>
      <c r="AB42" s="433"/>
      <c r="AC42" s="433"/>
      <c r="AD42" s="433"/>
      <c r="AE42" s="433"/>
      <c r="AF42" s="433"/>
      <c r="AG42" s="433"/>
      <c r="AH42" s="433"/>
      <c r="AI42" s="433"/>
      <c r="AJ42" s="433"/>
      <c r="AK42" s="433"/>
      <c r="AL42" s="433"/>
      <c r="AM42" s="434"/>
      <c r="AN42" s="435"/>
      <c r="AO42" s="436"/>
      <c r="AP42" s="436"/>
      <c r="AQ42" s="436"/>
      <c r="AR42" s="436"/>
      <c r="AS42" s="436"/>
      <c r="AT42" s="436"/>
      <c r="AU42" s="436"/>
      <c r="AV42" s="436"/>
      <c r="AW42" s="436"/>
      <c r="AX42" s="436"/>
      <c r="AY42" s="436"/>
      <c r="AZ42" s="436"/>
      <c r="BA42" s="437"/>
      <c r="BB42" s="413"/>
      <c r="BC42" s="414"/>
      <c r="BD42" s="414"/>
      <c r="BE42" s="414"/>
      <c r="BF42" s="414"/>
      <c r="BG42" s="414"/>
      <c r="BH42" s="414"/>
      <c r="BI42" s="414"/>
      <c r="BJ42" s="414"/>
      <c r="BK42" s="414"/>
      <c r="BL42" s="414"/>
      <c r="BM42" s="415"/>
      <c r="BN42" s="435"/>
      <c r="BO42" s="436"/>
      <c r="BP42" s="436"/>
      <c r="BQ42" s="436"/>
      <c r="BR42" s="436"/>
      <c r="BS42" s="436"/>
      <c r="BT42" s="436"/>
      <c r="BU42" s="436"/>
      <c r="BV42" s="436"/>
      <c r="BW42" s="436"/>
      <c r="BX42" s="436"/>
      <c r="BY42" s="436"/>
      <c r="BZ42" s="436"/>
      <c r="CA42" s="436"/>
      <c r="CB42" s="437"/>
    </row>
    <row r="43" spans="1:80" x14ac:dyDescent="0.25">
      <c r="A43" s="432"/>
      <c r="B43" s="433"/>
      <c r="C43" s="433"/>
      <c r="D43" s="434"/>
      <c r="E43" s="432"/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  <c r="AA43" s="433"/>
      <c r="AB43" s="433"/>
      <c r="AC43" s="433"/>
      <c r="AD43" s="433"/>
      <c r="AE43" s="433"/>
      <c r="AF43" s="433"/>
      <c r="AG43" s="433"/>
      <c r="AH43" s="433"/>
      <c r="AI43" s="433"/>
      <c r="AJ43" s="433"/>
      <c r="AK43" s="433"/>
      <c r="AL43" s="433"/>
      <c r="AM43" s="434"/>
      <c r="AN43" s="435"/>
      <c r="AO43" s="436"/>
      <c r="AP43" s="436"/>
      <c r="AQ43" s="436"/>
      <c r="AR43" s="436"/>
      <c r="AS43" s="436"/>
      <c r="AT43" s="436"/>
      <c r="AU43" s="436"/>
      <c r="AV43" s="436"/>
      <c r="AW43" s="436"/>
      <c r="AX43" s="436"/>
      <c r="AY43" s="436"/>
      <c r="AZ43" s="436"/>
      <c r="BA43" s="437"/>
      <c r="BB43" s="413"/>
      <c r="BC43" s="414"/>
      <c r="BD43" s="414"/>
      <c r="BE43" s="414"/>
      <c r="BF43" s="414"/>
      <c r="BG43" s="414"/>
      <c r="BH43" s="414"/>
      <c r="BI43" s="414"/>
      <c r="BJ43" s="414"/>
      <c r="BK43" s="414"/>
      <c r="BL43" s="414"/>
      <c r="BM43" s="415"/>
      <c r="BN43" s="435"/>
      <c r="BO43" s="436"/>
      <c r="BP43" s="436"/>
      <c r="BQ43" s="436"/>
      <c r="BR43" s="436"/>
      <c r="BS43" s="436"/>
      <c r="BT43" s="436"/>
      <c r="BU43" s="436"/>
      <c r="BV43" s="436"/>
      <c r="BW43" s="436"/>
      <c r="BX43" s="436"/>
      <c r="BY43" s="436"/>
      <c r="BZ43" s="436"/>
      <c r="CA43" s="436"/>
      <c r="CB43" s="437"/>
    </row>
    <row r="44" spans="1:80" x14ac:dyDescent="0.25">
      <c r="A44" s="432"/>
      <c r="B44" s="433"/>
      <c r="C44" s="433"/>
      <c r="D44" s="434"/>
      <c r="E44" s="413" t="s">
        <v>120</v>
      </c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4"/>
      <c r="AG44" s="414"/>
      <c r="AH44" s="414"/>
      <c r="AI44" s="414"/>
      <c r="AJ44" s="414"/>
      <c r="AK44" s="414"/>
      <c r="AL44" s="414"/>
      <c r="AM44" s="415"/>
      <c r="AN44" s="425" t="s">
        <v>9</v>
      </c>
      <c r="AO44" s="426"/>
      <c r="AP44" s="426"/>
      <c r="AQ44" s="426"/>
      <c r="AR44" s="426"/>
      <c r="AS44" s="426"/>
      <c r="AT44" s="426"/>
      <c r="AU44" s="426"/>
      <c r="AV44" s="426"/>
      <c r="AW44" s="426"/>
      <c r="AX44" s="426"/>
      <c r="AY44" s="426"/>
      <c r="AZ44" s="426"/>
      <c r="BA44" s="427"/>
      <c r="BB44" s="407" t="s">
        <v>9</v>
      </c>
      <c r="BC44" s="408"/>
      <c r="BD44" s="408"/>
      <c r="BE44" s="408"/>
      <c r="BF44" s="408"/>
      <c r="BG44" s="408"/>
      <c r="BH44" s="408"/>
      <c r="BI44" s="408"/>
      <c r="BJ44" s="408"/>
      <c r="BK44" s="408"/>
      <c r="BL44" s="408"/>
      <c r="BM44" s="409"/>
      <c r="BN44" s="435">
        <v>0</v>
      </c>
      <c r="BO44" s="436"/>
      <c r="BP44" s="436"/>
      <c r="BQ44" s="436"/>
      <c r="BR44" s="436"/>
      <c r="BS44" s="436"/>
      <c r="BT44" s="436"/>
      <c r="BU44" s="436"/>
      <c r="BV44" s="436"/>
      <c r="BW44" s="436"/>
      <c r="BX44" s="436"/>
      <c r="BY44" s="436"/>
      <c r="BZ44" s="436"/>
      <c r="CA44" s="436"/>
      <c r="CB44" s="437"/>
    </row>
    <row r="45" spans="1:80" s="17" customFormat="1" ht="15.6" x14ac:dyDescent="0.3"/>
    <row r="46" spans="1:80" s="23" customFormat="1" ht="15.6" x14ac:dyDescent="0.3">
      <c r="A46" s="389" t="s">
        <v>192</v>
      </c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  <c r="AD46" s="389"/>
      <c r="AE46" s="389"/>
      <c r="AF46" s="389"/>
      <c r="AG46" s="389"/>
      <c r="AH46" s="389"/>
      <c r="AI46" s="389"/>
      <c r="AJ46" s="389"/>
      <c r="AK46" s="389"/>
      <c r="AL46" s="389"/>
      <c r="AM46" s="389"/>
      <c r="AN46" s="389"/>
      <c r="AO46" s="389"/>
      <c r="AP46" s="389"/>
      <c r="AQ46" s="389"/>
      <c r="AR46" s="389"/>
      <c r="AS46" s="389"/>
      <c r="AT46" s="389"/>
      <c r="AU46" s="389"/>
      <c r="AV46" s="389"/>
      <c r="AW46" s="389"/>
      <c r="AX46" s="389"/>
      <c r="AY46" s="389"/>
      <c r="AZ46" s="389"/>
      <c r="BA46" s="389"/>
      <c r="BB46" s="389"/>
      <c r="BC46" s="389"/>
      <c r="BD46" s="389"/>
      <c r="BE46" s="389"/>
      <c r="BF46" s="389"/>
      <c r="BG46" s="389"/>
      <c r="BH46" s="389"/>
      <c r="BI46" s="389"/>
      <c r="BJ46" s="389"/>
      <c r="BK46" s="389"/>
      <c r="BL46" s="389"/>
      <c r="BM46" s="389"/>
      <c r="BN46" s="389"/>
      <c r="BO46" s="389"/>
      <c r="BP46" s="389"/>
      <c r="BQ46" s="389"/>
      <c r="BR46" s="389"/>
      <c r="BS46" s="389"/>
      <c r="BT46" s="389"/>
      <c r="BU46" s="389"/>
      <c r="BV46" s="389"/>
      <c r="BW46" s="389"/>
      <c r="BX46" s="389"/>
      <c r="BY46" s="389"/>
      <c r="BZ46" s="389"/>
      <c r="CA46" s="389"/>
      <c r="CB46" s="389"/>
    </row>
    <row r="47" spans="1:80" s="23" customFormat="1" ht="29.25" customHeight="1" x14ac:dyDescent="0.3">
      <c r="A47" s="428" t="s">
        <v>508</v>
      </c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  <c r="AA47" s="428"/>
      <c r="AB47" s="428"/>
      <c r="AC47" s="428"/>
      <c r="AD47" s="428"/>
      <c r="AE47" s="428"/>
      <c r="AF47" s="428"/>
      <c r="AG47" s="428"/>
      <c r="AH47" s="428"/>
      <c r="AI47" s="428"/>
      <c r="AJ47" s="428"/>
      <c r="AK47" s="428"/>
      <c r="AL47" s="428"/>
      <c r="AM47" s="428"/>
      <c r="AN47" s="428"/>
      <c r="AO47" s="428"/>
      <c r="AP47" s="428"/>
      <c r="AQ47" s="428"/>
      <c r="AR47" s="428"/>
      <c r="AS47" s="428"/>
      <c r="AT47" s="428"/>
      <c r="AU47" s="428"/>
      <c r="AV47" s="428"/>
      <c r="AW47" s="428"/>
      <c r="AX47" s="428"/>
      <c r="AY47" s="428"/>
      <c r="AZ47" s="428"/>
      <c r="BA47" s="428"/>
      <c r="BB47" s="428"/>
      <c r="BC47" s="428"/>
      <c r="BD47" s="428"/>
      <c r="BE47" s="428"/>
      <c r="BF47" s="428"/>
      <c r="BG47" s="428"/>
      <c r="BH47" s="428"/>
      <c r="BI47" s="428"/>
      <c r="BJ47" s="428"/>
      <c r="BK47" s="428"/>
      <c r="BL47" s="428"/>
      <c r="BM47" s="428"/>
      <c r="BN47" s="428"/>
      <c r="BO47" s="428"/>
      <c r="BP47" s="428"/>
      <c r="BQ47" s="428"/>
      <c r="BR47" s="428"/>
      <c r="BS47" s="428"/>
      <c r="BT47" s="428"/>
      <c r="BU47" s="428"/>
      <c r="BV47" s="428"/>
      <c r="BW47" s="428"/>
      <c r="BX47" s="428"/>
      <c r="BY47" s="428"/>
      <c r="BZ47" s="428"/>
      <c r="CA47" s="428"/>
      <c r="CB47" s="428"/>
    </row>
    <row r="48" spans="1:80" s="25" customFormat="1" ht="7.8" x14ac:dyDescent="0.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</row>
    <row r="49" spans="1:80" s="23" customFormat="1" ht="15.6" x14ac:dyDescent="0.3">
      <c r="A49" s="23" t="s">
        <v>174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475"/>
      <c r="T49" s="475"/>
      <c r="U49" s="475"/>
      <c r="V49" s="475"/>
      <c r="W49" s="475"/>
      <c r="X49" s="475"/>
      <c r="Y49" s="475"/>
      <c r="Z49" s="475"/>
      <c r="AA49" s="475"/>
      <c r="AB49" s="475"/>
      <c r="AC49" s="475"/>
      <c r="AD49" s="475"/>
      <c r="AE49" s="475"/>
      <c r="AF49" s="475"/>
      <c r="AG49" s="475"/>
      <c r="AH49" s="475"/>
      <c r="AI49" s="475"/>
      <c r="AJ49" s="475"/>
      <c r="AK49" s="475"/>
      <c r="AL49" s="475"/>
      <c r="AM49" s="475"/>
      <c r="AN49" s="475"/>
      <c r="AO49" s="475"/>
      <c r="AP49" s="475"/>
      <c r="AQ49" s="475"/>
      <c r="AR49" s="475"/>
      <c r="AS49" s="475"/>
      <c r="AT49" s="475"/>
      <c r="AU49" s="475"/>
      <c r="AV49" s="475"/>
      <c r="AW49" s="475"/>
      <c r="AX49" s="475"/>
      <c r="AY49" s="475"/>
      <c r="AZ49" s="475"/>
      <c r="BA49" s="475"/>
      <c r="BB49" s="475"/>
      <c r="BC49" s="475"/>
      <c r="BD49" s="475"/>
      <c r="BE49" s="475"/>
      <c r="BF49" s="475"/>
      <c r="BG49" s="475"/>
      <c r="BH49" s="475"/>
      <c r="BI49" s="475"/>
      <c r="BJ49" s="475"/>
      <c r="BK49" s="475"/>
      <c r="BL49" s="475"/>
      <c r="BM49" s="475"/>
      <c r="BN49" s="475"/>
      <c r="BO49" s="475"/>
      <c r="BP49" s="475"/>
      <c r="BQ49" s="475"/>
      <c r="BR49" s="475"/>
      <c r="BS49" s="475"/>
      <c r="BT49" s="475"/>
      <c r="BU49" s="475"/>
      <c r="BV49" s="475"/>
      <c r="BW49" s="475"/>
      <c r="BX49" s="475"/>
      <c r="BY49" s="475"/>
      <c r="BZ49" s="475"/>
      <c r="CA49" s="475"/>
      <c r="CB49" s="475"/>
    </row>
    <row r="50" spans="1:80" s="25" customFormat="1" ht="7.8" x14ac:dyDescent="0.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</row>
    <row r="51" spans="1:80" s="23" customFormat="1" ht="15.6" x14ac:dyDescent="0.3">
      <c r="A51" s="23" t="s">
        <v>85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476"/>
      <c r="AI51" s="476"/>
      <c r="AJ51" s="476"/>
      <c r="AK51" s="476"/>
      <c r="AL51" s="476"/>
      <c r="AM51" s="476"/>
      <c r="AN51" s="476"/>
      <c r="AO51" s="476"/>
      <c r="AP51" s="476"/>
      <c r="AQ51" s="476"/>
      <c r="AR51" s="476"/>
      <c r="AS51" s="476"/>
      <c r="AT51" s="476"/>
      <c r="AU51" s="476"/>
      <c r="AV51" s="476"/>
      <c r="AW51" s="476"/>
      <c r="AX51" s="476"/>
      <c r="AY51" s="476"/>
      <c r="AZ51" s="476"/>
      <c r="BA51" s="476"/>
      <c r="BB51" s="476"/>
      <c r="BC51" s="476"/>
      <c r="BD51" s="476"/>
      <c r="BE51" s="476"/>
      <c r="BF51" s="476"/>
      <c r="BG51" s="476"/>
      <c r="BH51" s="476"/>
      <c r="BI51" s="476"/>
      <c r="BJ51" s="476"/>
      <c r="BK51" s="476"/>
      <c r="BL51" s="476"/>
      <c r="BM51" s="476"/>
      <c r="BN51" s="476"/>
      <c r="BO51" s="476"/>
      <c r="BP51" s="476"/>
      <c r="BQ51" s="476"/>
      <c r="BR51" s="476"/>
      <c r="BS51" s="476"/>
      <c r="BT51" s="476"/>
      <c r="BU51" s="476"/>
      <c r="BV51" s="476"/>
      <c r="BW51" s="476"/>
      <c r="BX51" s="476"/>
      <c r="BY51" s="476"/>
      <c r="BZ51" s="476"/>
      <c r="CA51" s="476"/>
      <c r="CB51" s="476"/>
    </row>
    <row r="53" spans="1:80" x14ac:dyDescent="0.25">
      <c r="A53" s="386" t="s">
        <v>88</v>
      </c>
      <c r="B53" s="387"/>
      <c r="C53" s="387"/>
      <c r="D53" s="388"/>
      <c r="E53" s="386" t="s">
        <v>0</v>
      </c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7"/>
      <c r="AH53" s="387"/>
      <c r="AI53" s="387"/>
      <c r="AJ53" s="387"/>
      <c r="AK53" s="387"/>
      <c r="AL53" s="387"/>
      <c r="AM53" s="388"/>
      <c r="AN53" s="386" t="s">
        <v>175</v>
      </c>
      <c r="AO53" s="387"/>
      <c r="AP53" s="387"/>
      <c r="AQ53" s="387"/>
      <c r="AR53" s="387"/>
      <c r="AS53" s="387"/>
      <c r="AT53" s="387"/>
      <c r="AU53" s="387"/>
      <c r="AV53" s="387"/>
      <c r="AW53" s="387"/>
      <c r="AX53" s="387"/>
      <c r="AY53" s="387"/>
      <c r="AZ53" s="387"/>
      <c r="BA53" s="388"/>
      <c r="BB53" s="386" t="s">
        <v>124</v>
      </c>
      <c r="BC53" s="387"/>
      <c r="BD53" s="387"/>
      <c r="BE53" s="387"/>
      <c r="BF53" s="387"/>
      <c r="BG53" s="387"/>
      <c r="BH53" s="387"/>
      <c r="BI53" s="387"/>
      <c r="BJ53" s="387"/>
      <c r="BK53" s="387"/>
      <c r="BL53" s="387"/>
      <c r="BM53" s="388"/>
      <c r="BN53" s="386" t="s">
        <v>176</v>
      </c>
      <c r="BO53" s="387"/>
      <c r="BP53" s="387"/>
      <c r="BQ53" s="387"/>
      <c r="BR53" s="387"/>
      <c r="BS53" s="387"/>
      <c r="BT53" s="387"/>
      <c r="BU53" s="387"/>
      <c r="BV53" s="387"/>
      <c r="BW53" s="387"/>
      <c r="BX53" s="387"/>
      <c r="BY53" s="387"/>
      <c r="BZ53" s="387"/>
      <c r="CA53" s="387"/>
      <c r="CB53" s="388"/>
    </row>
    <row r="54" spans="1:80" x14ac:dyDescent="0.25">
      <c r="A54" s="383" t="s">
        <v>95</v>
      </c>
      <c r="B54" s="384"/>
      <c r="C54" s="384"/>
      <c r="D54" s="385"/>
      <c r="E54" s="383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Z54" s="384"/>
      <c r="AA54" s="384"/>
      <c r="AB54" s="384"/>
      <c r="AC54" s="384"/>
      <c r="AD54" s="384"/>
      <c r="AE54" s="384"/>
      <c r="AF54" s="384"/>
      <c r="AG54" s="384"/>
      <c r="AH54" s="384"/>
      <c r="AI54" s="384"/>
      <c r="AJ54" s="384"/>
      <c r="AK54" s="384"/>
      <c r="AL54" s="384"/>
      <c r="AM54" s="385"/>
      <c r="AN54" s="383" t="s">
        <v>177</v>
      </c>
      <c r="AO54" s="384"/>
      <c r="AP54" s="384"/>
      <c r="AQ54" s="384"/>
      <c r="AR54" s="384"/>
      <c r="AS54" s="384"/>
      <c r="AT54" s="384"/>
      <c r="AU54" s="384"/>
      <c r="AV54" s="384"/>
      <c r="AW54" s="384"/>
      <c r="AX54" s="384"/>
      <c r="AY54" s="384"/>
      <c r="AZ54" s="384"/>
      <c r="BA54" s="385"/>
      <c r="BB54" s="383" t="s">
        <v>134</v>
      </c>
      <c r="BC54" s="384"/>
      <c r="BD54" s="384"/>
      <c r="BE54" s="384"/>
      <c r="BF54" s="384"/>
      <c r="BG54" s="384"/>
      <c r="BH54" s="384"/>
      <c r="BI54" s="384"/>
      <c r="BJ54" s="384"/>
      <c r="BK54" s="384"/>
      <c r="BL54" s="384"/>
      <c r="BM54" s="385"/>
      <c r="BN54" s="383" t="s">
        <v>178</v>
      </c>
      <c r="BO54" s="384"/>
      <c r="BP54" s="384"/>
      <c r="BQ54" s="384"/>
      <c r="BR54" s="384"/>
      <c r="BS54" s="384"/>
      <c r="BT54" s="384"/>
      <c r="BU54" s="384"/>
      <c r="BV54" s="384"/>
      <c r="BW54" s="384"/>
      <c r="BX54" s="384"/>
      <c r="BY54" s="384"/>
      <c r="BZ54" s="384"/>
      <c r="CA54" s="384"/>
      <c r="CB54" s="385"/>
    </row>
    <row r="55" spans="1:80" x14ac:dyDescent="0.25">
      <c r="A55" s="383"/>
      <c r="B55" s="384"/>
      <c r="C55" s="384"/>
      <c r="D55" s="385"/>
      <c r="E55" s="383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384"/>
      <c r="AI55" s="384"/>
      <c r="AJ55" s="384"/>
      <c r="AK55" s="384"/>
      <c r="AL55" s="384"/>
      <c r="AM55" s="385"/>
      <c r="AN55" s="383"/>
      <c r="AO55" s="384"/>
      <c r="AP55" s="384"/>
      <c r="AQ55" s="384"/>
      <c r="AR55" s="384"/>
      <c r="AS55" s="384"/>
      <c r="AT55" s="384"/>
      <c r="AU55" s="384"/>
      <c r="AV55" s="384"/>
      <c r="AW55" s="384"/>
      <c r="AX55" s="384"/>
      <c r="AY55" s="384"/>
      <c r="AZ55" s="384"/>
      <c r="BA55" s="385"/>
      <c r="BB55" s="383"/>
      <c r="BC55" s="384"/>
      <c r="BD55" s="384"/>
      <c r="BE55" s="384"/>
      <c r="BF55" s="384"/>
      <c r="BG55" s="384"/>
      <c r="BH55" s="384"/>
      <c r="BI55" s="384"/>
      <c r="BJ55" s="384"/>
      <c r="BK55" s="384"/>
      <c r="BL55" s="384"/>
      <c r="BM55" s="385"/>
      <c r="BN55" s="383" t="s">
        <v>179</v>
      </c>
      <c r="BO55" s="384"/>
      <c r="BP55" s="384"/>
      <c r="BQ55" s="384"/>
      <c r="BR55" s="384"/>
      <c r="BS55" s="384"/>
      <c r="BT55" s="384"/>
      <c r="BU55" s="384"/>
      <c r="BV55" s="384"/>
      <c r="BW55" s="384"/>
      <c r="BX55" s="384"/>
      <c r="BY55" s="384"/>
      <c r="BZ55" s="384"/>
      <c r="CA55" s="384"/>
      <c r="CB55" s="385"/>
    </row>
    <row r="56" spans="1:80" x14ac:dyDescent="0.25">
      <c r="A56" s="392">
        <v>1</v>
      </c>
      <c r="B56" s="393"/>
      <c r="C56" s="393"/>
      <c r="D56" s="394"/>
      <c r="E56" s="392">
        <v>2</v>
      </c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  <c r="Q56" s="393"/>
      <c r="R56" s="393"/>
      <c r="S56" s="393"/>
      <c r="T56" s="393"/>
      <c r="U56" s="393"/>
      <c r="V56" s="393"/>
      <c r="W56" s="393"/>
      <c r="X56" s="393"/>
      <c r="Y56" s="393"/>
      <c r="Z56" s="393"/>
      <c r="AA56" s="393"/>
      <c r="AB56" s="393"/>
      <c r="AC56" s="393"/>
      <c r="AD56" s="393"/>
      <c r="AE56" s="393"/>
      <c r="AF56" s="393"/>
      <c r="AG56" s="393"/>
      <c r="AH56" s="393"/>
      <c r="AI56" s="393"/>
      <c r="AJ56" s="393"/>
      <c r="AK56" s="393"/>
      <c r="AL56" s="393"/>
      <c r="AM56" s="394"/>
      <c r="AN56" s="392">
        <v>3</v>
      </c>
      <c r="AO56" s="393"/>
      <c r="AP56" s="393"/>
      <c r="AQ56" s="393"/>
      <c r="AR56" s="393"/>
      <c r="AS56" s="393"/>
      <c r="AT56" s="393"/>
      <c r="AU56" s="393"/>
      <c r="AV56" s="393"/>
      <c r="AW56" s="393"/>
      <c r="AX56" s="393"/>
      <c r="AY56" s="393"/>
      <c r="AZ56" s="393"/>
      <c r="BA56" s="394"/>
      <c r="BB56" s="392">
        <v>4</v>
      </c>
      <c r="BC56" s="393"/>
      <c r="BD56" s="393"/>
      <c r="BE56" s="393"/>
      <c r="BF56" s="393"/>
      <c r="BG56" s="393"/>
      <c r="BH56" s="393"/>
      <c r="BI56" s="393"/>
      <c r="BJ56" s="393"/>
      <c r="BK56" s="393"/>
      <c r="BL56" s="393"/>
      <c r="BM56" s="394"/>
      <c r="BN56" s="392">
        <v>5</v>
      </c>
      <c r="BO56" s="393"/>
      <c r="BP56" s="393"/>
      <c r="BQ56" s="393"/>
      <c r="BR56" s="393"/>
      <c r="BS56" s="393"/>
      <c r="BT56" s="393"/>
      <c r="BU56" s="393"/>
      <c r="BV56" s="393"/>
      <c r="BW56" s="393"/>
      <c r="BX56" s="393"/>
      <c r="BY56" s="393"/>
      <c r="BZ56" s="393"/>
      <c r="CA56" s="393"/>
      <c r="CB56" s="394"/>
    </row>
    <row r="57" spans="1:80" x14ac:dyDescent="0.25">
      <c r="A57" s="432"/>
      <c r="B57" s="433"/>
      <c r="C57" s="433"/>
      <c r="D57" s="434"/>
      <c r="E57" s="432"/>
      <c r="F57" s="433"/>
      <c r="G57" s="433"/>
      <c r="H57" s="433"/>
      <c r="I57" s="433"/>
      <c r="J57" s="433"/>
      <c r="K57" s="433"/>
      <c r="L57" s="433"/>
      <c r="M57" s="433"/>
      <c r="N57" s="433"/>
      <c r="O57" s="433"/>
      <c r="P57" s="433"/>
      <c r="Q57" s="433"/>
      <c r="R57" s="433"/>
      <c r="S57" s="433"/>
      <c r="T57" s="433"/>
      <c r="U57" s="433"/>
      <c r="V57" s="433"/>
      <c r="W57" s="433"/>
      <c r="X57" s="433"/>
      <c r="Y57" s="433"/>
      <c r="Z57" s="433"/>
      <c r="AA57" s="433"/>
      <c r="AB57" s="433"/>
      <c r="AC57" s="433"/>
      <c r="AD57" s="433"/>
      <c r="AE57" s="433"/>
      <c r="AF57" s="433"/>
      <c r="AG57" s="433"/>
      <c r="AH57" s="433"/>
      <c r="AI57" s="433"/>
      <c r="AJ57" s="433"/>
      <c r="AK57" s="433"/>
      <c r="AL57" s="433"/>
      <c r="AM57" s="434"/>
      <c r="AN57" s="435"/>
      <c r="AO57" s="436"/>
      <c r="AP57" s="436"/>
      <c r="AQ57" s="436"/>
      <c r="AR57" s="436"/>
      <c r="AS57" s="436"/>
      <c r="AT57" s="436"/>
      <c r="AU57" s="436"/>
      <c r="AV57" s="436"/>
      <c r="AW57" s="436"/>
      <c r="AX57" s="436"/>
      <c r="AY57" s="436"/>
      <c r="AZ57" s="436"/>
      <c r="BA57" s="437"/>
      <c r="BB57" s="413"/>
      <c r="BC57" s="414"/>
      <c r="BD57" s="414"/>
      <c r="BE57" s="414"/>
      <c r="BF57" s="414"/>
      <c r="BG57" s="414"/>
      <c r="BH57" s="414"/>
      <c r="BI57" s="414"/>
      <c r="BJ57" s="414"/>
      <c r="BK57" s="414"/>
      <c r="BL57" s="414"/>
      <c r="BM57" s="415"/>
      <c r="BN57" s="435"/>
      <c r="BO57" s="436"/>
      <c r="BP57" s="436"/>
      <c r="BQ57" s="436"/>
      <c r="BR57" s="436"/>
      <c r="BS57" s="436"/>
      <c r="BT57" s="436"/>
      <c r="BU57" s="436"/>
      <c r="BV57" s="436"/>
      <c r="BW57" s="436"/>
      <c r="BX57" s="436"/>
      <c r="BY57" s="436"/>
      <c r="BZ57" s="436"/>
      <c r="CA57" s="436"/>
      <c r="CB57" s="437"/>
    </row>
    <row r="58" spans="1:80" x14ac:dyDescent="0.25">
      <c r="A58" s="432"/>
      <c r="B58" s="433"/>
      <c r="C58" s="433"/>
      <c r="D58" s="434"/>
      <c r="E58" s="432"/>
      <c r="F58" s="433"/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34"/>
      <c r="AN58" s="435"/>
      <c r="AO58" s="436"/>
      <c r="AP58" s="436"/>
      <c r="AQ58" s="436"/>
      <c r="AR58" s="436"/>
      <c r="AS58" s="436"/>
      <c r="AT58" s="436"/>
      <c r="AU58" s="436"/>
      <c r="AV58" s="436"/>
      <c r="AW58" s="436"/>
      <c r="AX58" s="436"/>
      <c r="AY58" s="436"/>
      <c r="AZ58" s="436"/>
      <c r="BA58" s="437"/>
      <c r="BB58" s="413"/>
      <c r="BC58" s="414"/>
      <c r="BD58" s="414"/>
      <c r="BE58" s="414"/>
      <c r="BF58" s="414"/>
      <c r="BG58" s="414"/>
      <c r="BH58" s="414"/>
      <c r="BI58" s="414"/>
      <c r="BJ58" s="414"/>
      <c r="BK58" s="414"/>
      <c r="BL58" s="414"/>
      <c r="BM58" s="415"/>
      <c r="BN58" s="435"/>
      <c r="BO58" s="436"/>
      <c r="BP58" s="436"/>
      <c r="BQ58" s="436"/>
      <c r="BR58" s="436"/>
      <c r="BS58" s="436"/>
      <c r="BT58" s="436"/>
      <c r="BU58" s="436"/>
      <c r="BV58" s="436"/>
      <c r="BW58" s="436"/>
      <c r="BX58" s="436"/>
      <c r="BY58" s="436"/>
      <c r="BZ58" s="436"/>
      <c r="CA58" s="436"/>
      <c r="CB58" s="437"/>
    </row>
    <row r="59" spans="1:80" x14ac:dyDescent="0.25">
      <c r="A59" s="432"/>
      <c r="B59" s="433"/>
      <c r="C59" s="433"/>
      <c r="D59" s="434"/>
      <c r="E59" s="413" t="s">
        <v>120</v>
      </c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  <c r="AF59" s="414"/>
      <c r="AG59" s="414"/>
      <c r="AH59" s="414"/>
      <c r="AI59" s="414"/>
      <c r="AJ59" s="414"/>
      <c r="AK59" s="414"/>
      <c r="AL59" s="414"/>
      <c r="AM59" s="415"/>
      <c r="AN59" s="425" t="s">
        <v>9</v>
      </c>
      <c r="AO59" s="426"/>
      <c r="AP59" s="426"/>
      <c r="AQ59" s="426"/>
      <c r="AR59" s="426"/>
      <c r="AS59" s="426"/>
      <c r="AT59" s="426"/>
      <c r="AU59" s="426"/>
      <c r="AV59" s="426"/>
      <c r="AW59" s="426"/>
      <c r="AX59" s="426"/>
      <c r="AY59" s="426"/>
      <c r="AZ59" s="426"/>
      <c r="BA59" s="427"/>
      <c r="BB59" s="407" t="s">
        <v>9</v>
      </c>
      <c r="BC59" s="408"/>
      <c r="BD59" s="408"/>
      <c r="BE59" s="408"/>
      <c r="BF59" s="408"/>
      <c r="BG59" s="408"/>
      <c r="BH59" s="408"/>
      <c r="BI59" s="408"/>
      <c r="BJ59" s="408"/>
      <c r="BK59" s="408"/>
      <c r="BL59" s="408"/>
      <c r="BM59" s="409"/>
      <c r="BN59" s="435">
        <v>0</v>
      </c>
      <c r="BO59" s="436"/>
      <c r="BP59" s="436"/>
      <c r="BQ59" s="436"/>
      <c r="BR59" s="436"/>
      <c r="BS59" s="436"/>
      <c r="BT59" s="436"/>
      <c r="BU59" s="436"/>
      <c r="BV59" s="436"/>
      <c r="BW59" s="436"/>
      <c r="BX59" s="436"/>
      <c r="BY59" s="436"/>
      <c r="BZ59" s="436"/>
      <c r="CA59" s="436"/>
      <c r="CB59" s="437"/>
    </row>
  </sheetData>
  <mergeCells count="173">
    <mergeCell ref="A1:CB1"/>
    <mergeCell ref="S3:CB3"/>
    <mergeCell ref="AH5:CB5"/>
    <mergeCell ref="A7:D7"/>
    <mergeCell ref="E7:AM7"/>
    <mergeCell ref="AN7:BA7"/>
    <mergeCell ref="BB7:BM7"/>
    <mergeCell ref="BN7:CB7"/>
    <mergeCell ref="A8:D8"/>
    <mergeCell ref="E8:AM8"/>
    <mergeCell ref="AN8:BA8"/>
    <mergeCell ref="BB8:BM8"/>
    <mergeCell ref="BN8:CB8"/>
    <mergeCell ref="A9:D9"/>
    <mergeCell ref="E9:AM9"/>
    <mergeCell ref="AN9:BA9"/>
    <mergeCell ref="BB9:BM9"/>
    <mergeCell ref="BN9:CB9"/>
    <mergeCell ref="A10:D10"/>
    <mergeCell ref="E10:AM10"/>
    <mergeCell ref="AN10:BA10"/>
    <mergeCell ref="BB10:BM10"/>
    <mergeCell ref="BN10:CB10"/>
    <mergeCell ref="A11:D11"/>
    <mergeCell ref="E11:AM11"/>
    <mergeCell ref="AN11:BA11"/>
    <mergeCell ref="BB11:BM11"/>
    <mergeCell ref="BN11:CB11"/>
    <mergeCell ref="A14:CB14"/>
    <mergeCell ref="S16:CB16"/>
    <mergeCell ref="AH18:CB18"/>
    <mergeCell ref="A20:D20"/>
    <mergeCell ref="E20:AM20"/>
    <mergeCell ref="AN20:BA20"/>
    <mergeCell ref="BB20:BI20"/>
    <mergeCell ref="BJ20:CB20"/>
    <mergeCell ref="A12:D12"/>
    <mergeCell ref="E12:AM12"/>
    <mergeCell ref="AN12:BA12"/>
    <mergeCell ref="BB12:BM12"/>
    <mergeCell ref="BN12:CB12"/>
    <mergeCell ref="A13:D13"/>
    <mergeCell ref="E13:AM13"/>
    <mergeCell ref="AN13:BA13"/>
    <mergeCell ref="BB13:BM13"/>
    <mergeCell ref="BN13:CB13"/>
    <mergeCell ref="A21:D21"/>
    <mergeCell ref="E21:AM21"/>
    <mergeCell ref="AN21:BA21"/>
    <mergeCell ref="BB21:BI21"/>
    <mergeCell ref="BJ21:CB21"/>
    <mergeCell ref="A22:D22"/>
    <mergeCell ref="E22:AM22"/>
    <mergeCell ref="AN22:BA22"/>
    <mergeCell ref="BB22:BI22"/>
    <mergeCell ref="BJ22:CB22"/>
    <mergeCell ref="A23:D23"/>
    <mergeCell ref="E23:AM23"/>
    <mergeCell ref="AN23:BA23"/>
    <mergeCell ref="BB23:BI23"/>
    <mergeCell ref="BJ23:CB23"/>
    <mergeCell ref="A24:D24"/>
    <mergeCell ref="E24:AM24"/>
    <mergeCell ref="AN24:BA24"/>
    <mergeCell ref="BB24:BI24"/>
    <mergeCell ref="BJ24:CB24"/>
    <mergeCell ref="A25:D25"/>
    <mergeCell ref="E25:AM25"/>
    <mergeCell ref="AN25:BA25"/>
    <mergeCell ref="BB25:BI25"/>
    <mergeCell ref="BJ25:CB25"/>
    <mergeCell ref="A26:D26"/>
    <mergeCell ref="E26:AM26"/>
    <mergeCell ref="AN26:BA26"/>
    <mergeCell ref="BB26:BI26"/>
    <mergeCell ref="BJ26:CB26"/>
    <mergeCell ref="A27:D27"/>
    <mergeCell ref="E27:AM27"/>
    <mergeCell ref="AN27:BA27"/>
    <mergeCell ref="BB27:BI27"/>
    <mergeCell ref="BJ27:CB27"/>
    <mergeCell ref="A28:D28"/>
    <mergeCell ref="E28:AM28"/>
    <mergeCell ref="AN28:BA28"/>
    <mergeCell ref="BB28:BI28"/>
    <mergeCell ref="BJ28:CB28"/>
    <mergeCell ref="A32:CB32"/>
    <mergeCell ref="S34:CB34"/>
    <mergeCell ref="AH36:CB36"/>
    <mergeCell ref="A38:D38"/>
    <mergeCell ref="E38:AM38"/>
    <mergeCell ref="AN38:BA38"/>
    <mergeCell ref="BB38:BM38"/>
    <mergeCell ref="BN38:CB38"/>
    <mergeCell ref="A29:D29"/>
    <mergeCell ref="E29:AM29"/>
    <mergeCell ref="AN29:BA29"/>
    <mergeCell ref="BB29:BI29"/>
    <mergeCell ref="BJ29:CB29"/>
    <mergeCell ref="A30:D30"/>
    <mergeCell ref="E30:AM30"/>
    <mergeCell ref="AN30:BA30"/>
    <mergeCell ref="BB30:BI30"/>
    <mergeCell ref="BJ30:CB30"/>
    <mergeCell ref="A39:D39"/>
    <mergeCell ref="E39:AM39"/>
    <mergeCell ref="AN39:BA39"/>
    <mergeCell ref="BB39:BM39"/>
    <mergeCell ref="BN39:CB39"/>
    <mergeCell ref="A40:D40"/>
    <mergeCell ref="E40:AM40"/>
    <mergeCell ref="AN40:BA40"/>
    <mergeCell ref="BB40:BM40"/>
    <mergeCell ref="BN40:CB40"/>
    <mergeCell ref="A41:D41"/>
    <mergeCell ref="E41:AM41"/>
    <mergeCell ref="AN41:BA41"/>
    <mergeCell ref="BB41:BM41"/>
    <mergeCell ref="BN41:CB41"/>
    <mergeCell ref="A42:D42"/>
    <mergeCell ref="E42:AM42"/>
    <mergeCell ref="AN42:BA42"/>
    <mergeCell ref="BB42:BM42"/>
    <mergeCell ref="BN42:CB42"/>
    <mergeCell ref="A43:D43"/>
    <mergeCell ref="E43:AM43"/>
    <mergeCell ref="AN43:BA43"/>
    <mergeCell ref="BB43:BM43"/>
    <mergeCell ref="BN43:CB43"/>
    <mergeCell ref="A44:D44"/>
    <mergeCell ref="E44:AM44"/>
    <mergeCell ref="AN44:BA44"/>
    <mergeCell ref="BB44:BM44"/>
    <mergeCell ref="BN44:CB44"/>
    <mergeCell ref="A46:CB46"/>
    <mergeCell ref="A47:CB47"/>
    <mergeCell ref="S49:CB49"/>
    <mergeCell ref="AH51:CB51"/>
    <mergeCell ref="A53:D53"/>
    <mergeCell ref="E53:AM53"/>
    <mergeCell ref="AN53:BA53"/>
    <mergeCell ref="BB53:BM53"/>
    <mergeCell ref="BN53:CB53"/>
    <mergeCell ref="A54:D54"/>
    <mergeCell ref="E54:AM54"/>
    <mergeCell ref="AN54:BA54"/>
    <mergeCell ref="BB54:BM54"/>
    <mergeCell ref="BN54:CB54"/>
    <mergeCell ref="A55:D55"/>
    <mergeCell ref="E55:AM55"/>
    <mergeCell ref="AN55:BA55"/>
    <mergeCell ref="BB55:BM55"/>
    <mergeCell ref="BN55:CB55"/>
    <mergeCell ref="A56:D56"/>
    <mergeCell ref="E56:AM56"/>
    <mergeCell ref="AN56:BA56"/>
    <mergeCell ref="BB56:BM56"/>
    <mergeCell ref="BN56:CB56"/>
    <mergeCell ref="A57:D57"/>
    <mergeCell ref="E57:AM57"/>
    <mergeCell ref="AN57:BA57"/>
    <mergeCell ref="BB57:BM57"/>
    <mergeCell ref="BN57:CB57"/>
    <mergeCell ref="A58:D58"/>
    <mergeCell ref="E58:AM58"/>
    <mergeCell ref="AN58:BA58"/>
    <mergeCell ref="BB58:BM58"/>
    <mergeCell ref="BN58:CB58"/>
    <mergeCell ref="A59:D59"/>
    <mergeCell ref="E59:AM59"/>
    <mergeCell ref="AN59:BA59"/>
    <mergeCell ref="BB59:BM59"/>
    <mergeCell ref="BN59:CB59"/>
  </mergeCells>
  <pageMargins left="0.78740157480314965" right="0.39370078740157483" top="0.59055118110236227" bottom="0.39370078740157483" header="0.27559055118110237" footer="0.27559055118110237"/>
  <pageSetup paperSize="9" scale="85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B59"/>
  <sheetViews>
    <sheetView zoomScaleNormal="100" workbookViewId="0">
      <selection activeCell="A48" sqref="A48"/>
    </sheetView>
  </sheetViews>
  <sheetFormatPr defaultColWidth="1.109375" defaultRowHeight="13.2" x14ac:dyDescent="0.25"/>
  <cols>
    <col min="1" max="70" width="1.109375" style="26"/>
    <col min="71" max="71" width="1.109375" style="26" customWidth="1"/>
    <col min="72" max="86" width="1.109375" style="26"/>
    <col min="87" max="87" width="10.44140625" style="26" customWidth="1"/>
    <col min="88" max="342" width="1.109375" style="26"/>
    <col min="343" max="343" width="10.44140625" style="26" customWidth="1"/>
    <col min="344" max="598" width="1.109375" style="26"/>
    <col min="599" max="599" width="10.44140625" style="26" customWidth="1"/>
    <col min="600" max="854" width="1.109375" style="26"/>
    <col min="855" max="855" width="10.44140625" style="26" customWidth="1"/>
    <col min="856" max="1110" width="1.109375" style="26"/>
    <col min="1111" max="1111" width="10.44140625" style="26" customWidth="1"/>
    <col min="1112" max="1366" width="1.109375" style="26"/>
    <col min="1367" max="1367" width="10.44140625" style="26" customWidth="1"/>
    <col min="1368" max="1622" width="1.109375" style="26"/>
    <col min="1623" max="1623" width="10.44140625" style="26" customWidth="1"/>
    <col min="1624" max="1878" width="1.109375" style="26"/>
    <col min="1879" max="1879" width="10.44140625" style="26" customWidth="1"/>
    <col min="1880" max="2134" width="1.109375" style="26"/>
    <col min="2135" max="2135" width="10.44140625" style="26" customWidth="1"/>
    <col min="2136" max="2390" width="1.109375" style="26"/>
    <col min="2391" max="2391" width="10.44140625" style="26" customWidth="1"/>
    <col min="2392" max="2646" width="1.109375" style="26"/>
    <col min="2647" max="2647" width="10.44140625" style="26" customWidth="1"/>
    <col min="2648" max="2902" width="1.109375" style="26"/>
    <col min="2903" max="2903" width="10.44140625" style="26" customWidth="1"/>
    <col min="2904" max="3158" width="1.109375" style="26"/>
    <col min="3159" max="3159" width="10.44140625" style="26" customWidth="1"/>
    <col min="3160" max="3414" width="1.109375" style="26"/>
    <col min="3415" max="3415" width="10.44140625" style="26" customWidth="1"/>
    <col min="3416" max="3670" width="1.109375" style="26"/>
    <col min="3671" max="3671" width="10.44140625" style="26" customWidth="1"/>
    <col min="3672" max="3926" width="1.109375" style="26"/>
    <col min="3927" max="3927" width="10.44140625" style="26" customWidth="1"/>
    <col min="3928" max="4182" width="1.109375" style="26"/>
    <col min="4183" max="4183" width="10.44140625" style="26" customWidth="1"/>
    <col min="4184" max="4438" width="1.109375" style="26"/>
    <col min="4439" max="4439" width="10.44140625" style="26" customWidth="1"/>
    <col min="4440" max="4694" width="1.109375" style="26"/>
    <col min="4695" max="4695" width="10.44140625" style="26" customWidth="1"/>
    <col min="4696" max="4950" width="1.109375" style="26"/>
    <col min="4951" max="4951" width="10.44140625" style="26" customWidth="1"/>
    <col min="4952" max="5206" width="1.109375" style="26"/>
    <col min="5207" max="5207" width="10.44140625" style="26" customWidth="1"/>
    <col min="5208" max="5462" width="1.109375" style="26"/>
    <col min="5463" max="5463" width="10.44140625" style="26" customWidth="1"/>
    <col min="5464" max="5718" width="1.109375" style="26"/>
    <col min="5719" max="5719" width="10.44140625" style="26" customWidth="1"/>
    <col min="5720" max="5974" width="1.109375" style="26"/>
    <col min="5975" max="5975" width="10.44140625" style="26" customWidth="1"/>
    <col min="5976" max="6230" width="1.109375" style="26"/>
    <col min="6231" max="6231" width="10.44140625" style="26" customWidth="1"/>
    <col min="6232" max="6486" width="1.109375" style="26"/>
    <col min="6487" max="6487" width="10.44140625" style="26" customWidth="1"/>
    <col min="6488" max="6742" width="1.109375" style="26"/>
    <col min="6743" max="6743" width="10.44140625" style="26" customWidth="1"/>
    <col min="6744" max="6998" width="1.109375" style="26"/>
    <col min="6999" max="6999" width="10.44140625" style="26" customWidth="1"/>
    <col min="7000" max="7254" width="1.109375" style="26"/>
    <col min="7255" max="7255" width="10.44140625" style="26" customWidth="1"/>
    <col min="7256" max="7510" width="1.109375" style="26"/>
    <col min="7511" max="7511" width="10.44140625" style="26" customWidth="1"/>
    <col min="7512" max="7766" width="1.109375" style="26"/>
    <col min="7767" max="7767" width="10.44140625" style="26" customWidth="1"/>
    <col min="7768" max="8022" width="1.109375" style="26"/>
    <col min="8023" max="8023" width="10.44140625" style="26" customWidth="1"/>
    <col min="8024" max="8278" width="1.109375" style="26"/>
    <col min="8279" max="8279" width="10.44140625" style="26" customWidth="1"/>
    <col min="8280" max="8534" width="1.109375" style="26"/>
    <col min="8535" max="8535" width="10.44140625" style="26" customWidth="1"/>
    <col min="8536" max="8790" width="1.109375" style="26"/>
    <col min="8791" max="8791" width="10.44140625" style="26" customWidth="1"/>
    <col min="8792" max="9046" width="1.109375" style="26"/>
    <col min="9047" max="9047" width="10.44140625" style="26" customWidth="1"/>
    <col min="9048" max="9302" width="1.109375" style="26"/>
    <col min="9303" max="9303" width="10.44140625" style="26" customWidth="1"/>
    <col min="9304" max="9558" width="1.109375" style="26"/>
    <col min="9559" max="9559" width="10.44140625" style="26" customWidth="1"/>
    <col min="9560" max="9814" width="1.109375" style="26"/>
    <col min="9815" max="9815" width="10.44140625" style="26" customWidth="1"/>
    <col min="9816" max="10070" width="1.109375" style="26"/>
    <col min="10071" max="10071" width="10.44140625" style="26" customWidth="1"/>
    <col min="10072" max="10326" width="1.109375" style="26"/>
    <col min="10327" max="10327" width="10.44140625" style="26" customWidth="1"/>
    <col min="10328" max="10582" width="1.109375" style="26"/>
    <col min="10583" max="10583" width="10.44140625" style="26" customWidth="1"/>
    <col min="10584" max="10838" width="1.109375" style="26"/>
    <col min="10839" max="10839" width="10.44140625" style="26" customWidth="1"/>
    <col min="10840" max="11094" width="1.109375" style="26"/>
    <col min="11095" max="11095" width="10.44140625" style="26" customWidth="1"/>
    <col min="11096" max="11350" width="1.109375" style="26"/>
    <col min="11351" max="11351" width="10.44140625" style="26" customWidth="1"/>
    <col min="11352" max="11606" width="1.109375" style="26"/>
    <col min="11607" max="11607" width="10.44140625" style="26" customWidth="1"/>
    <col min="11608" max="11862" width="1.109375" style="26"/>
    <col min="11863" max="11863" width="10.44140625" style="26" customWidth="1"/>
    <col min="11864" max="12118" width="1.109375" style="26"/>
    <col min="12119" max="12119" width="10.44140625" style="26" customWidth="1"/>
    <col min="12120" max="12374" width="1.109375" style="26"/>
    <col min="12375" max="12375" width="10.44140625" style="26" customWidth="1"/>
    <col min="12376" max="12630" width="1.109375" style="26"/>
    <col min="12631" max="12631" width="10.44140625" style="26" customWidth="1"/>
    <col min="12632" max="12886" width="1.109375" style="26"/>
    <col min="12887" max="12887" width="10.44140625" style="26" customWidth="1"/>
    <col min="12888" max="13142" width="1.109375" style="26"/>
    <col min="13143" max="13143" width="10.44140625" style="26" customWidth="1"/>
    <col min="13144" max="13398" width="1.109375" style="26"/>
    <col min="13399" max="13399" width="10.44140625" style="26" customWidth="1"/>
    <col min="13400" max="13654" width="1.109375" style="26"/>
    <col min="13655" max="13655" width="10.44140625" style="26" customWidth="1"/>
    <col min="13656" max="13910" width="1.109375" style="26"/>
    <col min="13911" max="13911" width="10.44140625" style="26" customWidth="1"/>
    <col min="13912" max="14166" width="1.109375" style="26"/>
    <col min="14167" max="14167" width="10.44140625" style="26" customWidth="1"/>
    <col min="14168" max="14422" width="1.109375" style="26"/>
    <col min="14423" max="14423" width="10.44140625" style="26" customWidth="1"/>
    <col min="14424" max="14678" width="1.109375" style="26"/>
    <col min="14679" max="14679" width="10.44140625" style="26" customWidth="1"/>
    <col min="14680" max="14934" width="1.109375" style="26"/>
    <col min="14935" max="14935" width="10.44140625" style="26" customWidth="1"/>
    <col min="14936" max="15190" width="1.109375" style="26"/>
    <col min="15191" max="15191" width="10.44140625" style="26" customWidth="1"/>
    <col min="15192" max="15446" width="1.109375" style="26"/>
    <col min="15447" max="15447" width="10.44140625" style="26" customWidth="1"/>
    <col min="15448" max="15702" width="1.109375" style="26"/>
    <col min="15703" max="15703" width="10.44140625" style="26" customWidth="1"/>
    <col min="15704" max="15958" width="1.109375" style="26"/>
    <col min="15959" max="15959" width="10.44140625" style="26" customWidth="1"/>
    <col min="15960" max="16214" width="1.109375" style="26"/>
    <col min="16215" max="16215" width="10.44140625" style="26" customWidth="1"/>
    <col min="16216" max="16384" width="1.109375" style="26"/>
  </cols>
  <sheetData>
    <row r="1" spans="1:80" s="23" customFormat="1" ht="30" customHeight="1" x14ac:dyDescent="0.3">
      <c r="A1" s="428" t="s">
        <v>509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8"/>
      <c r="BP1" s="428"/>
      <c r="BQ1" s="428"/>
      <c r="BR1" s="428"/>
      <c r="BS1" s="428"/>
      <c r="BT1" s="428"/>
      <c r="BU1" s="428"/>
      <c r="BV1" s="428"/>
      <c r="BW1" s="428"/>
      <c r="BX1" s="428"/>
      <c r="BY1" s="428"/>
      <c r="BZ1" s="428"/>
      <c r="CA1" s="428"/>
      <c r="CB1" s="428"/>
    </row>
    <row r="2" spans="1:80" s="25" customFormat="1" ht="7.8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</row>
    <row r="3" spans="1:80" s="23" customFormat="1" ht="15.6" x14ac:dyDescent="0.3">
      <c r="A3" s="23" t="s">
        <v>174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  <c r="BL3" s="390"/>
      <c r="BM3" s="390"/>
      <c r="BN3" s="390"/>
      <c r="BO3" s="390"/>
      <c r="BP3" s="390"/>
      <c r="BQ3" s="390"/>
      <c r="BR3" s="390"/>
      <c r="BS3" s="390"/>
      <c r="BT3" s="390"/>
      <c r="BU3" s="390"/>
      <c r="BV3" s="390"/>
      <c r="BW3" s="390"/>
      <c r="BX3" s="390"/>
      <c r="BY3" s="390"/>
      <c r="BZ3" s="390"/>
      <c r="CA3" s="390"/>
      <c r="CB3" s="390"/>
    </row>
    <row r="4" spans="1:80" s="25" customFormat="1" ht="7.8" x14ac:dyDescent="0.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</row>
    <row r="5" spans="1:80" s="23" customFormat="1" ht="15.6" x14ac:dyDescent="0.3">
      <c r="A5" s="23" t="s">
        <v>85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BF5" s="391"/>
      <c r="BG5" s="391"/>
      <c r="BH5" s="391"/>
      <c r="BI5" s="391"/>
      <c r="BJ5" s="391"/>
      <c r="BK5" s="391"/>
      <c r="BL5" s="391"/>
      <c r="BM5" s="391"/>
      <c r="BN5" s="391"/>
      <c r="BO5" s="391"/>
      <c r="BP5" s="391"/>
      <c r="BQ5" s="391"/>
      <c r="BR5" s="391"/>
      <c r="BS5" s="391"/>
      <c r="BT5" s="391"/>
      <c r="BU5" s="391"/>
      <c r="BV5" s="391"/>
      <c r="BW5" s="391"/>
      <c r="BX5" s="391"/>
      <c r="BY5" s="391"/>
      <c r="BZ5" s="391"/>
      <c r="CA5" s="391"/>
      <c r="CB5" s="391"/>
    </row>
    <row r="7" spans="1:80" x14ac:dyDescent="0.25">
      <c r="A7" s="386" t="s">
        <v>88</v>
      </c>
      <c r="B7" s="387"/>
      <c r="C7" s="387"/>
      <c r="D7" s="388"/>
      <c r="E7" s="386" t="s">
        <v>0</v>
      </c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7"/>
      <c r="AK7" s="387"/>
      <c r="AL7" s="387"/>
      <c r="AM7" s="388"/>
      <c r="AN7" s="386" t="s">
        <v>175</v>
      </c>
      <c r="AO7" s="387"/>
      <c r="AP7" s="387"/>
      <c r="AQ7" s="387"/>
      <c r="AR7" s="387"/>
      <c r="AS7" s="387"/>
      <c r="AT7" s="387"/>
      <c r="AU7" s="387"/>
      <c r="AV7" s="387"/>
      <c r="AW7" s="387"/>
      <c r="AX7" s="387"/>
      <c r="AY7" s="387"/>
      <c r="AZ7" s="387"/>
      <c r="BA7" s="388"/>
      <c r="BB7" s="386" t="s">
        <v>124</v>
      </c>
      <c r="BC7" s="387"/>
      <c r="BD7" s="387"/>
      <c r="BE7" s="387"/>
      <c r="BF7" s="387"/>
      <c r="BG7" s="387"/>
      <c r="BH7" s="387"/>
      <c r="BI7" s="387"/>
      <c r="BJ7" s="387"/>
      <c r="BK7" s="387"/>
      <c r="BL7" s="387"/>
      <c r="BM7" s="388"/>
      <c r="BN7" s="386" t="s">
        <v>176</v>
      </c>
      <c r="BO7" s="387"/>
      <c r="BP7" s="387"/>
      <c r="BQ7" s="387"/>
      <c r="BR7" s="387"/>
      <c r="BS7" s="387"/>
      <c r="BT7" s="387"/>
      <c r="BU7" s="387"/>
      <c r="BV7" s="387"/>
      <c r="BW7" s="387"/>
      <c r="BX7" s="387"/>
      <c r="BY7" s="387"/>
      <c r="BZ7" s="387"/>
      <c r="CA7" s="387"/>
      <c r="CB7" s="388"/>
    </row>
    <row r="8" spans="1:80" x14ac:dyDescent="0.25">
      <c r="A8" s="383" t="s">
        <v>95</v>
      </c>
      <c r="B8" s="384"/>
      <c r="C8" s="384"/>
      <c r="D8" s="385"/>
      <c r="E8" s="383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5"/>
      <c r="AN8" s="383" t="s">
        <v>177</v>
      </c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5"/>
      <c r="BB8" s="383" t="s">
        <v>134</v>
      </c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5"/>
      <c r="BN8" s="383" t="s">
        <v>178</v>
      </c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385"/>
    </row>
    <row r="9" spans="1:80" x14ac:dyDescent="0.25">
      <c r="A9" s="383"/>
      <c r="B9" s="384"/>
      <c r="C9" s="384"/>
      <c r="D9" s="385"/>
      <c r="E9" s="383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5"/>
      <c r="AN9" s="383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5"/>
      <c r="BB9" s="383"/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5"/>
      <c r="BN9" s="383" t="s">
        <v>179</v>
      </c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5"/>
    </row>
    <row r="10" spans="1:80" x14ac:dyDescent="0.25">
      <c r="A10" s="392">
        <v>1</v>
      </c>
      <c r="B10" s="393"/>
      <c r="C10" s="393"/>
      <c r="D10" s="394"/>
      <c r="E10" s="392">
        <v>2</v>
      </c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3"/>
      <c r="AK10" s="393"/>
      <c r="AL10" s="393"/>
      <c r="AM10" s="394"/>
      <c r="AN10" s="392">
        <v>3</v>
      </c>
      <c r="AO10" s="393"/>
      <c r="AP10" s="393"/>
      <c r="AQ10" s="393"/>
      <c r="AR10" s="393"/>
      <c r="AS10" s="393"/>
      <c r="AT10" s="393"/>
      <c r="AU10" s="393"/>
      <c r="AV10" s="393"/>
      <c r="AW10" s="393"/>
      <c r="AX10" s="393"/>
      <c r="AY10" s="393"/>
      <c r="AZ10" s="393"/>
      <c r="BA10" s="394"/>
      <c r="BB10" s="392">
        <v>4</v>
      </c>
      <c r="BC10" s="393"/>
      <c r="BD10" s="393"/>
      <c r="BE10" s="393"/>
      <c r="BF10" s="393"/>
      <c r="BG10" s="393"/>
      <c r="BH10" s="393"/>
      <c r="BI10" s="393"/>
      <c r="BJ10" s="393"/>
      <c r="BK10" s="393"/>
      <c r="BL10" s="393"/>
      <c r="BM10" s="394"/>
      <c r="BN10" s="392">
        <v>5</v>
      </c>
      <c r="BO10" s="393"/>
      <c r="BP10" s="393"/>
      <c r="BQ10" s="393"/>
      <c r="BR10" s="393"/>
      <c r="BS10" s="393"/>
      <c r="BT10" s="393"/>
      <c r="BU10" s="393"/>
      <c r="BV10" s="393"/>
      <c r="BW10" s="393"/>
      <c r="BX10" s="393"/>
      <c r="BY10" s="393"/>
      <c r="BZ10" s="393"/>
      <c r="CA10" s="393"/>
      <c r="CB10" s="394"/>
    </row>
    <row r="11" spans="1:80" ht="64.5" customHeight="1" x14ac:dyDescent="0.25">
      <c r="A11" s="407">
        <v>1</v>
      </c>
      <c r="B11" s="408"/>
      <c r="C11" s="408"/>
      <c r="D11" s="409"/>
      <c r="E11" s="395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7"/>
      <c r="AN11" s="492"/>
      <c r="AO11" s="493"/>
      <c r="AP11" s="493"/>
      <c r="AQ11" s="493"/>
      <c r="AR11" s="493"/>
      <c r="AS11" s="493"/>
      <c r="AT11" s="493"/>
      <c r="AU11" s="493"/>
      <c r="AV11" s="493"/>
      <c r="AW11" s="493"/>
      <c r="AX11" s="493"/>
      <c r="AY11" s="493"/>
      <c r="AZ11" s="493"/>
      <c r="BA11" s="494"/>
      <c r="BB11" s="407">
        <v>3</v>
      </c>
      <c r="BC11" s="408"/>
      <c r="BD11" s="408"/>
      <c r="BE11" s="408"/>
      <c r="BF11" s="408"/>
      <c r="BG11" s="408"/>
      <c r="BH11" s="408"/>
      <c r="BI11" s="408"/>
      <c r="BJ11" s="408"/>
      <c r="BK11" s="408"/>
      <c r="BL11" s="408"/>
      <c r="BM11" s="409"/>
      <c r="BN11" s="492">
        <f>AN11*BB11</f>
        <v>0</v>
      </c>
      <c r="BO11" s="493"/>
      <c r="BP11" s="493"/>
      <c r="BQ11" s="493"/>
      <c r="BR11" s="493"/>
      <c r="BS11" s="493"/>
      <c r="BT11" s="493"/>
      <c r="BU11" s="493"/>
      <c r="BV11" s="493"/>
      <c r="BW11" s="493"/>
      <c r="BX11" s="493"/>
      <c r="BY11" s="493"/>
      <c r="BZ11" s="493"/>
      <c r="CA11" s="493"/>
      <c r="CB11" s="494"/>
    </row>
    <row r="12" spans="1:80" x14ac:dyDescent="0.25">
      <c r="A12" s="432"/>
      <c r="B12" s="433"/>
      <c r="C12" s="433"/>
      <c r="D12" s="434"/>
      <c r="E12" s="413" t="s">
        <v>120</v>
      </c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5"/>
      <c r="AN12" s="425" t="s">
        <v>9</v>
      </c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7"/>
      <c r="BB12" s="407" t="s">
        <v>9</v>
      </c>
      <c r="BC12" s="408"/>
      <c r="BD12" s="408"/>
      <c r="BE12" s="408"/>
      <c r="BF12" s="408"/>
      <c r="BG12" s="408"/>
      <c r="BH12" s="408"/>
      <c r="BI12" s="408"/>
      <c r="BJ12" s="408"/>
      <c r="BK12" s="408"/>
      <c r="BL12" s="408"/>
      <c r="BM12" s="409"/>
      <c r="BN12" s="492">
        <f>BN11</f>
        <v>0</v>
      </c>
      <c r="BO12" s="493"/>
      <c r="BP12" s="493"/>
      <c r="BQ12" s="493"/>
      <c r="BR12" s="493"/>
      <c r="BS12" s="493"/>
      <c r="BT12" s="493"/>
      <c r="BU12" s="493"/>
      <c r="BV12" s="493"/>
      <c r="BW12" s="493"/>
      <c r="BX12" s="493"/>
      <c r="BY12" s="493"/>
      <c r="BZ12" s="493"/>
      <c r="CA12" s="493"/>
      <c r="CB12" s="494"/>
    </row>
    <row r="13" spans="1:80" x14ac:dyDescent="0.25">
      <c r="A13" s="432"/>
      <c r="B13" s="433"/>
      <c r="C13" s="433"/>
      <c r="D13" s="434"/>
      <c r="E13" s="413" t="s">
        <v>121</v>
      </c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5"/>
      <c r="AN13" s="425" t="s">
        <v>9</v>
      </c>
      <c r="AO13" s="426"/>
      <c r="AP13" s="426"/>
      <c r="AQ13" s="426"/>
      <c r="AR13" s="426"/>
      <c r="AS13" s="426"/>
      <c r="AT13" s="426"/>
      <c r="AU13" s="426"/>
      <c r="AV13" s="426"/>
      <c r="AW13" s="426"/>
      <c r="AX13" s="426"/>
      <c r="AY13" s="426"/>
      <c r="AZ13" s="426"/>
      <c r="BA13" s="427"/>
      <c r="BB13" s="407" t="s">
        <v>9</v>
      </c>
      <c r="BC13" s="408"/>
      <c r="BD13" s="408"/>
      <c r="BE13" s="408"/>
      <c r="BF13" s="408"/>
      <c r="BG13" s="408"/>
      <c r="BH13" s="408"/>
      <c r="BI13" s="408"/>
      <c r="BJ13" s="408"/>
      <c r="BK13" s="408"/>
      <c r="BL13" s="408"/>
      <c r="BM13" s="409"/>
      <c r="BN13" s="498"/>
      <c r="BO13" s="499"/>
      <c r="BP13" s="499"/>
      <c r="BQ13" s="499"/>
      <c r="BR13" s="499"/>
      <c r="BS13" s="499"/>
      <c r="BT13" s="499"/>
      <c r="BU13" s="499"/>
      <c r="BV13" s="499"/>
      <c r="BW13" s="499"/>
      <c r="BX13" s="499"/>
      <c r="BY13" s="499"/>
      <c r="BZ13" s="499"/>
      <c r="CA13" s="499"/>
      <c r="CB13" s="500"/>
    </row>
    <row r="14" spans="1:80" s="23" customFormat="1" ht="33" customHeight="1" x14ac:dyDescent="0.3">
      <c r="A14" s="495" t="s">
        <v>510</v>
      </c>
      <c r="B14" s="495"/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5"/>
      <c r="AL14" s="495"/>
      <c r="AM14" s="495"/>
      <c r="AN14" s="495"/>
      <c r="AO14" s="495"/>
      <c r="AP14" s="495"/>
      <c r="AQ14" s="495"/>
      <c r="AR14" s="495"/>
      <c r="AS14" s="495"/>
      <c r="AT14" s="495"/>
      <c r="AU14" s="495"/>
      <c r="AV14" s="495"/>
      <c r="AW14" s="495"/>
      <c r="AX14" s="495"/>
      <c r="AY14" s="495"/>
      <c r="AZ14" s="495"/>
      <c r="BA14" s="495"/>
      <c r="BB14" s="495"/>
      <c r="BC14" s="495"/>
      <c r="BD14" s="495"/>
      <c r="BE14" s="495"/>
      <c r="BF14" s="495"/>
      <c r="BG14" s="495"/>
      <c r="BH14" s="495"/>
      <c r="BI14" s="495"/>
      <c r="BJ14" s="495"/>
      <c r="BK14" s="495"/>
      <c r="BL14" s="495"/>
      <c r="BM14" s="495"/>
      <c r="BN14" s="495"/>
      <c r="BO14" s="495"/>
      <c r="BP14" s="495"/>
      <c r="BQ14" s="495"/>
      <c r="BR14" s="495"/>
      <c r="BS14" s="495"/>
      <c r="BT14" s="495"/>
      <c r="BU14" s="495"/>
      <c r="BV14" s="495"/>
      <c r="BW14" s="495"/>
      <c r="BX14" s="495"/>
      <c r="BY14" s="495"/>
      <c r="BZ14" s="495"/>
      <c r="CA14" s="495"/>
      <c r="CB14" s="495"/>
    </row>
    <row r="15" spans="1:80" s="25" customFormat="1" ht="7.8" x14ac:dyDescent="0.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</row>
    <row r="16" spans="1:80" s="23" customFormat="1" ht="15.6" x14ac:dyDescent="0.3">
      <c r="A16" s="23" t="s">
        <v>174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390" t="s">
        <v>180</v>
      </c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0"/>
      <c r="AG16" s="390"/>
      <c r="AH16" s="390"/>
      <c r="AI16" s="390"/>
      <c r="AJ16" s="390"/>
      <c r="AK16" s="390"/>
      <c r="AL16" s="390"/>
      <c r="AM16" s="390"/>
      <c r="AN16" s="390"/>
      <c r="AO16" s="390"/>
      <c r="AP16" s="390"/>
      <c r="AQ16" s="390"/>
      <c r="AR16" s="390"/>
      <c r="AS16" s="390"/>
      <c r="AT16" s="390"/>
      <c r="AU16" s="390"/>
      <c r="AV16" s="390"/>
      <c r="AW16" s="390"/>
      <c r="AX16" s="390"/>
      <c r="AY16" s="390"/>
      <c r="AZ16" s="390"/>
      <c r="BA16" s="390"/>
      <c r="BB16" s="390"/>
      <c r="BC16" s="390"/>
      <c r="BD16" s="390"/>
      <c r="BE16" s="390"/>
      <c r="BF16" s="390"/>
      <c r="BG16" s="390"/>
      <c r="BH16" s="390"/>
      <c r="BI16" s="390"/>
      <c r="BJ16" s="390"/>
      <c r="BK16" s="390"/>
      <c r="BL16" s="390"/>
      <c r="BM16" s="390"/>
      <c r="BN16" s="390"/>
      <c r="BO16" s="390"/>
      <c r="BP16" s="390"/>
      <c r="BQ16" s="390"/>
      <c r="BR16" s="390"/>
      <c r="BS16" s="390"/>
      <c r="BT16" s="390"/>
      <c r="BU16" s="390"/>
      <c r="BV16" s="390"/>
      <c r="BW16" s="390"/>
      <c r="BX16" s="390"/>
      <c r="BY16" s="390"/>
      <c r="BZ16" s="390"/>
      <c r="CA16" s="390"/>
      <c r="CB16" s="390"/>
    </row>
    <row r="17" spans="1:80" s="25" customFormat="1" ht="7.8" x14ac:dyDescent="0.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</row>
    <row r="18" spans="1:80" s="23" customFormat="1" ht="29.25" customHeight="1" x14ac:dyDescent="0.3">
      <c r="A18" s="23" t="s">
        <v>85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496" t="s">
        <v>86</v>
      </c>
      <c r="AI18" s="496"/>
      <c r="AJ18" s="496"/>
      <c r="AK18" s="496"/>
      <c r="AL18" s="496"/>
      <c r="AM18" s="496"/>
      <c r="AN18" s="496"/>
      <c r="AO18" s="496"/>
      <c r="AP18" s="496"/>
      <c r="AQ18" s="496"/>
      <c r="AR18" s="496"/>
      <c r="AS18" s="496"/>
      <c r="AT18" s="496"/>
      <c r="AU18" s="496"/>
      <c r="AV18" s="496"/>
      <c r="AW18" s="496"/>
      <c r="AX18" s="496"/>
      <c r="AY18" s="496"/>
      <c r="AZ18" s="496"/>
      <c r="BA18" s="496"/>
      <c r="BB18" s="496"/>
      <c r="BC18" s="496"/>
      <c r="BD18" s="496"/>
      <c r="BE18" s="496"/>
      <c r="BF18" s="496"/>
      <c r="BG18" s="496"/>
      <c r="BH18" s="496"/>
      <c r="BI18" s="496"/>
      <c r="BJ18" s="496"/>
      <c r="BK18" s="496"/>
      <c r="BL18" s="496"/>
      <c r="BM18" s="496"/>
      <c r="BN18" s="496"/>
      <c r="BO18" s="496"/>
      <c r="BP18" s="496"/>
      <c r="BQ18" s="496"/>
      <c r="BR18" s="496"/>
      <c r="BS18" s="496"/>
      <c r="BT18" s="496"/>
      <c r="BU18" s="496"/>
      <c r="BV18" s="496"/>
      <c r="BW18" s="496"/>
      <c r="BX18" s="496"/>
      <c r="BY18" s="496"/>
      <c r="BZ18" s="496"/>
      <c r="CA18" s="496"/>
      <c r="CB18" s="496"/>
    </row>
    <row r="20" spans="1:80" x14ac:dyDescent="0.25">
      <c r="A20" s="386" t="s">
        <v>88</v>
      </c>
      <c r="B20" s="387"/>
      <c r="C20" s="387"/>
      <c r="D20" s="388"/>
      <c r="E20" s="386" t="s">
        <v>122</v>
      </c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8"/>
      <c r="AN20" s="386" t="s">
        <v>181</v>
      </c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8"/>
      <c r="BB20" s="386" t="s">
        <v>182</v>
      </c>
      <c r="BC20" s="387"/>
      <c r="BD20" s="387"/>
      <c r="BE20" s="387"/>
      <c r="BF20" s="387"/>
      <c r="BG20" s="387"/>
      <c r="BH20" s="387"/>
      <c r="BI20" s="388"/>
      <c r="BJ20" s="386" t="s">
        <v>183</v>
      </c>
      <c r="BK20" s="387"/>
      <c r="BL20" s="387"/>
      <c r="BM20" s="387"/>
      <c r="BN20" s="387"/>
      <c r="BO20" s="387"/>
      <c r="BP20" s="387"/>
      <c r="BQ20" s="387"/>
      <c r="BR20" s="387"/>
      <c r="BS20" s="387"/>
      <c r="BT20" s="387"/>
      <c r="BU20" s="387"/>
      <c r="BV20" s="387"/>
      <c r="BW20" s="387"/>
      <c r="BX20" s="387"/>
      <c r="BY20" s="387"/>
      <c r="BZ20" s="387"/>
      <c r="CA20" s="387"/>
      <c r="CB20" s="388"/>
    </row>
    <row r="21" spans="1:80" x14ac:dyDescent="0.25">
      <c r="A21" s="383" t="s">
        <v>95</v>
      </c>
      <c r="B21" s="384"/>
      <c r="C21" s="384"/>
      <c r="D21" s="385"/>
      <c r="E21" s="383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5"/>
      <c r="AN21" s="383" t="s">
        <v>184</v>
      </c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5"/>
      <c r="BB21" s="383" t="s">
        <v>185</v>
      </c>
      <c r="BC21" s="384"/>
      <c r="BD21" s="384"/>
      <c r="BE21" s="384"/>
      <c r="BF21" s="384"/>
      <c r="BG21" s="384"/>
      <c r="BH21" s="384"/>
      <c r="BI21" s="385"/>
      <c r="BJ21" s="383" t="s">
        <v>186</v>
      </c>
      <c r="BK21" s="384"/>
      <c r="BL21" s="384"/>
      <c r="BM21" s="384"/>
      <c r="BN21" s="384"/>
      <c r="BO21" s="384"/>
      <c r="BP21" s="384"/>
      <c r="BQ21" s="384"/>
      <c r="BR21" s="384"/>
      <c r="BS21" s="384"/>
      <c r="BT21" s="384"/>
      <c r="BU21" s="384"/>
      <c r="BV21" s="384"/>
      <c r="BW21" s="384"/>
      <c r="BX21" s="384"/>
      <c r="BY21" s="384"/>
      <c r="BZ21" s="384"/>
      <c r="CA21" s="384"/>
      <c r="CB21" s="385"/>
    </row>
    <row r="22" spans="1:80" x14ac:dyDescent="0.25">
      <c r="A22" s="383"/>
      <c r="B22" s="384"/>
      <c r="C22" s="384"/>
      <c r="D22" s="385"/>
      <c r="E22" s="383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5"/>
      <c r="AN22" s="383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5"/>
      <c r="BB22" s="383"/>
      <c r="BC22" s="384"/>
      <c r="BD22" s="384"/>
      <c r="BE22" s="384"/>
      <c r="BF22" s="384"/>
      <c r="BG22" s="384"/>
      <c r="BH22" s="384"/>
      <c r="BI22" s="385"/>
      <c r="BJ22" s="383" t="s">
        <v>187</v>
      </c>
      <c r="BK22" s="384"/>
      <c r="BL22" s="384"/>
      <c r="BM22" s="384"/>
      <c r="BN22" s="384"/>
      <c r="BO22" s="384"/>
      <c r="BP22" s="384"/>
      <c r="BQ22" s="384"/>
      <c r="BR22" s="384"/>
      <c r="BS22" s="384"/>
      <c r="BT22" s="384"/>
      <c r="BU22" s="384"/>
      <c r="BV22" s="384"/>
      <c r="BW22" s="384"/>
      <c r="BX22" s="384"/>
      <c r="BY22" s="384"/>
      <c r="BZ22" s="384"/>
      <c r="CA22" s="384"/>
      <c r="CB22" s="385"/>
    </row>
    <row r="23" spans="1:80" x14ac:dyDescent="0.25">
      <c r="A23" s="383"/>
      <c r="B23" s="384"/>
      <c r="C23" s="384"/>
      <c r="D23" s="385"/>
      <c r="E23" s="383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5"/>
      <c r="AN23" s="383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5"/>
      <c r="BB23" s="383"/>
      <c r="BC23" s="384"/>
      <c r="BD23" s="384"/>
      <c r="BE23" s="384"/>
      <c r="BF23" s="384"/>
      <c r="BG23" s="384"/>
      <c r="BH23" s="384"/>
      <c r="BI23" s="385"/>
      <c r="BJ23" s="383" t="s">
        <v>188</v>
      </c>
      <c r="BK23" s="384"/>
      <c r="BL23" s="384"/>
      <c r="BM23" s="384"/>
      <c r="BN23" s="384"/>
      <c r="BO23" s="384"/>
      <c r="BP23" s="384"/>
      <c r="BQ23" s="384"/>
      <c r="BR23" s="384"/>
      <c r="BS23" s="384"/>
      <c r="BT23" s="384"/>
      <c r="BU23" s="384"/>
      <c r="BV23" s="384"/>
      <c r="BW23" s="384"/>
      <c r="BX23" s="384"/>
      <c r="BY23" s="384"/>
      <c r="BZ23" s="384"/>
      <c r="CA23" s="384"/>
      <c r="CB23" s="385"/>
    </row>
    <row r="24" spans="1:80" x14ac:dyDescent="0.25">
      <c r="A24" s="392">
        <v>1</v>
      </c>
      <c r="B24" s="393"/>
      <c r="C24" s="393"/>
      <c r="D24" s="394"/>
      <c r="E24" s="392">
        <v>2</v>
      </c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4"/>
      <c r="AN24" s="392">
        <v>3</v>
      </c>
      <c r="AO24" s="393"/>
      <c r="AP24" s="393"/>
      <c r="AQ24" s="393"/>
      <c r="AR24" s="393"/>
      <c r="AS24" s="393"/>
      <c r="AT24" s="393"/>
      <c r="AU24" s="393"/>
      <c r="AV24" s="393"/>
      <c r="AW24" s="393"/>
      <c r="AX24" s="393"/>
      <c r="AY24" s="393"/>
      <c r="AZ24" s="393"/>
      <c r="BA24" s="394"/>
      <c r="BB24" s="392">
        <v>4</v>
      </c>
      <c r="BC24" s="393"/>
      <c r="BD24" s="393"/>
      <c r="BE24" s="393"/>
      <c r="BF24" s="393"/>
      <c r="BG24" s="393"/>
      <c r="BH24" s="393"/>
      <c r="BI24" s="394"/>
      <c r="BJ24" s="392">
        <v>5</v>
      </c>
      <c r="BK24" s="393"/>
      <c r="BL24" s="393"/>
      <c r="BM24" s="393"/>
      <c r="BN24" s="393"/>
      <c r="BO24" s="393"/>
      <c r="BP24" s="393"/>
      <c r="BQ24" s="393"/>
      <c r="BR24" s="393"/>
      <c r="BS24" s="393"/>
      <c r="BT24" s="393"/>
      <c r="BU24" s="393"/>
      <c r="BV24" s="393"/>
      <c r="BW24" s="393"/>
      <c r="BX24" s="393"/>
      <c r="BY24" s="393"/>
      <c r="BZ24" s="393"/>
      <c r="CA24" s="393"/>
      <c r="CB24" s="394"/>
    </row>
    <row r="25" spans="1:80" x14ac:dyDescent="0.25">
      <c r="A25" s="425">
        <v>1</v>
      </c>
      <c r="B25" s="426"/>
      <c r="C25" s="426"/>
      <c r="D25" s="427"/>
      <c r="E25" s="432" t="s">
        <v>189</v>
      </c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3"/>
      <c r="AL25" s="433"/>
      <c r="AM25" s="434"/>
      <c r="AN25" s="492">
        <v>8073843</v>
      </c>
      <c r="AO25" s="493"/>
      <c r="AP25" s="493"/>
      <c r="AQ25" s="493"/>
      <c r="AR25" s="493"/>
      <c r="AS25" s="493"/>
      <c r="AT25" s="493"/>
      <c r="AU25" s="493"/>
      <c r="AV25" s="493"/>
      <c r="AW25" s="493"/>
      <c r="AX25" s="493"/>
      <c r="AY25" s="493"/>
      <c r="AZ25" s="493"/>
      <c r="BA25" s="494"/>
      <c r="BB25" s="407">
        <v>1.5</v>
      </c>
      <c r="BC25" s="408"/>
      <c r="BD25" s="408"/>
      <c r="BE25" s="408"/>
      <c r="BF25" s="408"/>
      <c r="BG25" s="408"/>
      <c r="BH25" s="408"/>
      <c r="BI25" s="409"/>
      <c r="BJ25" s="438">
        <f>AN25*BB25/100+22.35</f>
        <v>121129.99500000001</v>
      </c>
      <c r="BK25" s="439"/>
      <c r="BL25" s="439"/>
      <c r="BM25" s="439"/>
      <c r="BN25" s="439"/>
      <c r="BO25" s="439"/>
      <c r="BP25" s="439"/>
      <c r="BQ25" s="439"/>
      <c r="BR25" s="439"/>
      <c r="BS25" s="439"/>
      <c r="BT25" s="439"/>
      <c r="BU25" s="439"/>
      <c r="BV25" s="439"/>
      <c r="BW25" s="439"/>
      <c r="BX25" s="439"/>
      <c r="BY25" s="439"/>
      <c r="BZ25" s="439"/>
      <c r="CA25" s="439"/>
      <c r="CB25" s="440"/>
    </row>
    <row r="26" spans="1:80" x14ac:dyDescent="0.25">
      <c r="A26" s="425">
        <v>2</v>
      </c>
      <c r="B26" s="426"/>
      <c r="C26" s="426"/>
      <c r="D26" s="427"/>
      <c r="E26" s="432" t="s">
        <v>190</v>
      </c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33"/>
      <c r="AL26" s="433"/>
      <c r="AM26" s="434"/>
      <c r="AN26" s="425">
        <v>0</v>
      </c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26"/>
      <c r="AZ26" s="426"/>
      <c r="BA26" s="427"/>
      <c r="BB26" s="407">
        <v>0</v>
      </c>
      <c r="BC26" s="408"/>
      <c r="BD26" s="408"/>
      <c r="BE26" s="408"/>
      <c r="BF26" s="408"/>
      <c r="BG26" s="408"/>
      <c r="BH26" s="408"/>
      <c r="BI26" s="409"/>
      <c r="BJ26" s="438">
        <v>2500</v>
      </c>
      <c r="BK26" s="439"/>
      <c r="BL26" s="439"/>
      <c r="BM26" s="439"/>
      <c r="BN26" s="439"/>
      <c r="BO26" s="439"/>
      <c r="BP26" s="439"/>
      <c r="BQ26" s="439"/>
      <c r="BR26" s="439"/>
      <c r="BS26" s="439"/>
      <c r="BT26" s="439"/>
      <c r="BU26" s="439"/>
      <c r="BV26" s="439"/>
      <c r="BW26" s="439"/>
      <c r="BX26" s="439"/>
      <c r="BY26" s="439"/>
      <c r="BZ26" s="439"/>
      <c r="CA26" s="439"/>
      <c r="CB26" s="440"/>
    </row>
    <row r="27" spans="1:80" ht="38.25" customHeight="1" x14ac:dyDescent="0.25">
      <c r="A27" s="425">
        <v>3</v>
      </c>
      <c r="B27" s="426"/>
      <c r="C27" s="426"/>
      <c r="D27" s="427"/>
      <c r="E27" s="395" t="s">
        <v>191</v>
      </c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6"/>
      <c r="AI27" s="396"/>
      <c r="AJ27" s="396"/>
      <c r="AK27" s="396"/>
      <c r="AL27" s="396"/>
      <c r="AM27" s="397"/>
      <c r="AN27" s="425">
        <v>0</v>
      </c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26"/>
      <c r="AZ27" s="426"/>
      <c r="BA27" s="427"/>
      <c r="BB27" s="407">
        <v>4</v>
      </c>
      <c r="BC27" s="408"/>
      <c r="BD27" s="408"/>
      <c r="BE27" s="408"/>
      <c r="BF27" s="408"/>
      <c r="BG27" s="408"/>
      <c r="BH27" s="408"/>
      <c r="BI27" s="409"/>
      <c r="BJ27" s="438">
        <v>0</v>
      </c>
      <c r="BK27" s="439"/>
      <c r="BL27" s="439"/>
      <c r="BM27" s="439"/>
      <c r="BN27" s="439"/>
      <c r="BO27" s="439"/>
      <c r="BP27" s="439"/>
      <c r="BQ27" s="439"/>
      <c r="BR27" s="439"/>
      <c r="BS27" s="439"/>
      <c r="BT27" s="439"/>
      <c r="BU27" s="439"/>
      <c r="BV27" s="439"/>
      <c r="BW27" s="439"/>
      <c r="BX27" s="439"/>
      <c r="BY27" s="439"/>
      <c r="BZ27" s="439"/>
      <c r="CA27" s="439"/>
      <c r="CB27" s="440"/>
    </row>
    <row r="28" spans="1:80" ht="13.5" customHeight="1" x14ac:dyDescent="0.25">
      <c r="A28" s="480">
        <v>4</v>
      </c>
      <c r="B28" s="481"/>
      <c r="C28" s="481"/>
      <c r="D28" s="482"/>
      <c r="E28" s="483" t="s">
        <v>282</v>
      </c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  <c r="AA28" s="484"/>
      <c r="AB28" s="484"/>
      <c r="AC28" s="484"/>
      <c r="AD28" s="484"/>
      <c r="AE28" s="484"/>
      <c r="AF28" s="484"/>
      <c r="AG28" s="484"/>
      <c r="AH28" s="484"/>
      <c r="AI28" s="484"/>
      <c r="AJ28" s="484"/>
      <c r="AK28" s="484"/>
      <c r="AL28" s="484"/>
      <c r="AM28" s="485"/>
      <c r="AN28" s="480">
        <v>122.4</v>
      </c>
      <c r="AO28" s="481"/>
      <c r="AP28" s="481"/>
      <c r="AQ28" s="481"/>
      <c r="AR28" s="481"/>
      <c r="AS28" s="481"/>
      <c r="AT28" s="481"/>
      <c r="AU28" s="481"/>
      <c r="AV28" s="481"/>
      <c r="AW28" s="481"/>
      <c r="AX28" s="481"/>
      <c r="AY28" s="481"/>
      <c r="AZ28" s="481"/>
      <c r="BA28" s="482"/>
      <c r="BB28" s="486">
        <v>40</v>
      </c>
      <c r="BC28" s="487"/>
      <c r="BD28" s="487"/>
      <c r="BE28" s="487"/>
      <c r="BF28" s="487"/>
      <c r="BG28" s="487"/>
      <c r="BH28" s="487"/>
      <c r="BI28" s="488"/>
      <c r="BJ28" s="489">
        <f>AN28*BB28</f>
        <v>4896</v>
      </c>
      <c r="BK28" s="490"/>
      <c r="BL28" s="490"/>
      <c r="BM28" s="490"/>
      <c r="BN28" s="490"/>
      <c r="BO28" s="490"/>
      <c r="BP28" s="490"/>
      <c r="BQ28" s="490"/>
      <c r="BR28" s="490"/>
      <c r="BS28" s="490"/>
      <c r="BT28" s="490"/>
      <c r="BU28" s="490"/>
      <c r="BV28" s="490"/>
      <c r="BW28" s="490"/>
      <c r="BX28" s="490"/>
      <c r="BY28" s="490"/>
      <c r="BZ28" s="490"/>
      <c r="CA28" s="490"/>
      <c r="CB28" s="491"/>
    </row>
    <row r="29" spans="1:80" x14ac:dyDescent="0.25">
      <c r="A29" s="432"/>
      <c r="B29" s="433"/>
      <c r="C29" s="433"/>
      <c r="D29" s="434"/>
      <c r="E29" s="413" t="s">
        <v>120</v>
      </c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414"/>
      <c r="AJ29" s="414"/>
      <c r="AK29" s="414"/>
      <c r="AL29" s="414"/>
      <c r="AM29" s="415"/>
      <c r="AN29" s="407"/>
      <c r="AO29" s="408"/>
      <c r="AP29" s="408"/>
      <c r="AQ29" s="408"/>
      <c r="AR29" s="408"/>
      <c r="AS29" s="408"/>
      <c r="AT29" s="408"/>
      <c r="AU29" s="408"/>
      <c r="AV29" s="408"/>
      <c r="AW29" s="408"/>
      <c r="AX29" s="408"/>
      <c r="AY29" s="408"/>
      <c r="AZ29" s="408"/>
      <c r="BA29" s="409"/>
      <c r="BB29" s="407" t="s">
        <v>9</v>
      </c>
      <c r="BC29" s="408"/>
      <c r="BD29" s="408"/>
      <c r="BE29" s="408"/>
      <c r="BF29" s="408"/>
      <c r="BG29" s="408"/>
      <c r="BH29" s="408"/>
      <c r="BI29" s="409"/>
      <c r="BJ29" s="438">
        <f>SUM(BJ25:CB28)</f>
        <v>128525.99500000001</v>
      </c>
      <c r="BK29" s="439"/>
      <c r="BL29" s="439"/>
      <c r="BM29" s="439"/>
      <c r="BN29" s="439"/>
      <c r="BO29" s="439"/>
      <c r="BP29" s="439"/>
      <c r="BQ29" s="439"/>
      <c r="BR29" s="439"/>
      <c r="BS29" s="439"/>
      <c r="BT29" s="439"/>
      <c r="BU29" s="439"/>
      <c r="BV29" s="439"/>
      <c r="BW29" s="439"/>
      <c r="BX29" s="439"/>
      <c r="BY29" s="439"/>
      <c r="BZ29" s="439"/>
      <c r="CA29" s="439"/>
      <c r="CB29" s="440"/>
    </row>
    <row r="30" spans="1:80" x14ac:dyDescent="0.25">
      <c r="A30" s="432"/>
      <c r="B30" s="433"/>
      <c r="C30" s="433"/>
      <c r="D30" s="434"/>
      <c r="E30" s="413" t="s">
        <v>121</v>
      </c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4"/>
      <c r="AG30" s="414"/>
      <c r="AH30" s="414"/>
      <c r="AI30" s="414"/>
      <c r="AJ30" s="414"/>
      <c r="AK30" s="414"/>
      <c r="AL30" s="414"/>
      <c r="AM30" s="415"/>
      <c r="AN30" s="407"/>
      <c r="AO30" s="408"/>
      <c r="AP30" s="408"/>
      <c r="AQ30" s="408"/>
      <c r="AR30" s="408"/>
      <c r="AS30" s="408"/>
      <c r="AT30" s="408"/>
      <c r="AU30" s="408"/>
      <c r="AV30" s="408"/>
      <c r="AW30" s="408"/>
      <c r="AX30" s="408"/>
      <c r="AY30" s="408"/>
      <c r="AZ30" s="408"/>
      <c r="BA30" s="409"/>
      <c r="BB30" s="407" t="s">
        <v>9</v>
      </c>
      <c r="BC30" s="408"/>
      <c r="BD30" s="408"/>
      <c r="BE30" s="408"/>
      <c r="BF30" s="408"/>
      <c r="BG30" s="408"/>
      <c r="BH30" s="408"/>
      <c r="BI30" s="409"/>
      <c r="BJ30" s="477">
        <f>BJ29</f>
        <v>128525.99500000001</v>
      </c>
      <c r="BK30" s="478"/>
      <c r="BL30" s="478"/>
      <c r="BM30" s="478"/>
      <c r="BN30" s="478"/>
      <c r="BO30" s="478"/>
      <c r="BP30" s="478"/>
      <c r="BQ30" s="478"/>
      <c r="BR30" s="478"/>
      <c r="BS30" s="478"/>
      <c r="BT30" s="478"/>
      <c r="BU30" s="478"/>
      <c r="BV30" s="478"/>
      <c r="BW30" s="478"/>
      <c r="BX30" s="478"/>
      <c r="BY30" s="478"/>
      <c r="BZ30" s="478"/>
      <c r="CA30" s="478"/>
      <c r="CB30" s="479"/>
    </row>
    <row r="31" spans="1:80" s="17" customFormat="1" ht="15.6" x14ac:dyDescent="0.3"/>
    <row r="32" spans="1:80" s="23" customFormat="1" ht="30.75" customHeight="1" x14ac:dyDescent="0.3">
      <c r="A32" s="428" t="s">
        <v>511</v>
      </c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  <c r="AA32" s="428"/>
      <c r="AB32" s="428"/>
      <c r="AC32" s="428"/>
      <c r="AD32" s="428"/>
      <c r="AE32" s="428"/>
      <c r="AF32" s="428"/>
      <c r="AG32" s="428"/>
      <c r="AH32" s="428"/>
      <c r="AI32" s="428"/>
      <c r="AJ32" s="428"/>
      <c r="AK32" s="428"/>
      <c r="AL32" s="428"/>
      <c r="AM32" s="428"/>
      <c r="AN32" s="428"/>
      <c r="AO32" s="428"/>
      <c r="AP32" s="428"/>
      <c r="AQ32" s="428"/>
      <c r="AR32" s="428"/>
      <c r="AS32" s="428"/>
      <c r="AT32" s="428"/>
      <c r="AU32" s="428"/>
      <c r="AV32" s="428"/>
      <c r="AW32" s="428"/>
      <c r="AX32" s="428"/>
      <c r="AY32" s="428"/>
      <c r="AZ32" s="428"/>
      <c r="BA32" s="428"/>
      <c r="BB32" s="428"/>
      <c r="BC32" s="428"/>
      <c r="BD32" s="428"/>
      <c r="BE32" s="428"/>
      <c r="BF32" s="428"/>
      <c r="BG32" s="428"/>
      <c r="BH32" s="428"/>
      <c r="BI32" s="428"/>
      <c r="BJ32" s="428"/>
      <c r="BK32" s="428"/>
      <c r="BL32" s="428"/>
      <c r="BM32" s="428"/>
      <c r="BN32" s="428"/>
      <c r="BO32" s="428"/>
      <c r="BP32" s="428"/>
      <c r="BQ32" s="428"/>
      <c r="BR32" s="428"/>
      <c r="BS32" s="428"/>
      <c r="BT32" s="428"/>
      <c r="BU32" s="428"/>
      <c r="BV32" s="428"/>
      <c r="BW32" s="428"/>
      <c r="BX32" s="428"/>
      <c r="BY32" s="428"/>
      <c r="BZ32" s="428"/>
      <c r="CA32" s="428"/>
      <c r="CB32" s="428"/>
    </row>
    <row r="33" spans="1:80" s="25" customFormat="1" ht="7.8" x14ac:dyDescent="0.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80" s="23" customFormat="1" ht="15.6" x14ac:dyDescent="0.3">
      <c r="A34" s="23" t="s">
        <v>174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475"/>
      <c r="T34" s="475"/>
      <c r="U34" s="475"/>
      <c r="V34" s="475"/>
      <c r="W34" s="475"/>
      <c r="X34" s="475"/>
      <c r="Y34" s="475"/>
      <c r="Z34" s="475"/>
      <c r="AA34" s="475"/>
      <c r="AB34" s="475"/>
      <c r="AC34" s="475"/>
      <c r="AD34" s="475"/>
      <c r="AE34" s="475"/>
      <c r="AF34" s="475"/>
      <c r="AG34" s="475"/>
      <c r="AH34" s="475"/>
      <c r="AI34" s="475"/>
      <c r="AJ34" s="475"/>
      <c r="AK34" s="475"/>
      <c r="AL34" s="475"/>
      <c r="AM34" s="475"/>
      <c r="AN34" s="475"/>
      <c r="AO34" s="475"/>
      <c r="AP34" s="475"/>
      <c r="AQ34" s="475"/>
      <c r="AR34" s="475"/>
      <c r="AS34" s="475"/>
      <c r="AT34" s="475"/>
      <c r="AU34" s="475"/>
      <c r="AV34" s="475"/>
      <c r="AW34" s="475"/>
      <c r="AX34" s="475"/>
      <c r="AY34" s="475"/>
      <c r="AZ34" s="475"/>
      <c r="BA34" s="475"/>
      <c r="BB34" s="475"/>
      <c r="BC34" s="475"/>
      <c r="BD34" s="475"/>
      <c r="BE34" s="475"/>
      <c r="BF34" s="475"/>
      <c r="BG34" s="475"/>
      <c r="BH34" s="475"/>
      <c r="BI34" s="475"/>
      <c r="BJ34" s="475"/>
      <c r="BK34" s="475"/>
      <c r="BL34" s="475"/>
      <c r="BM34" s="475"/>
      <c r="BN34" s="475"/>
      <c r="BO34" s="475"/>
      <c r="BP34" s="475"/>
      <c r="BQ34" s="475"/>
      <c r="BR34" s="475"/>
      <c r="BS34" s="475"/>
      <c r="BT34" s="475"/>
      <c r="BU34" s="475"/>
      <c r="BV34" s="475"/>
      <c r="BW34" s="475"/>
      <c r="BX34" s="475"/>
      <c r="BY34" s="475"/>
      <c r="BZ34" s="475"/>
      <c r="CA34" s="475"/>
      <c r="CB34" s="475"/>
    </row>
    <row r="35" spans="1:80" s="25" customFormat="1" ht="7.8" x14ac:dyDescent="0.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</row>
    <row r="36" spans="1:80" s="23" customFormat="1" ht="15.6" x14ac:dyDescent="0.3">
      <c r="A36" s="23" t="s">
        <v>85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476"/>
      <c r="AI36" s="476"/>
      <c r="AJ36" s="476"/>
      <c r="AK36" s="476"/>
      <c r="AL36" s="476"/>
      <c r="AM36" s="476"/>
      <c r="AN36" s="476"/>
      <c r="AO36" s="476"/>
      <c r="AP36" s="476"/>
      <c r="AQ36" s="476"/>
      <c r="AR36" s="476"/>
      <c r="AS36" s="476"/>
      <c r="AT36" s="476"/>
      <c r="AU36" s="476"/>
      <c r="AV36" s="476"/>
      <c r="AW36" s="476"/>
      <c r="AX36" s="476"/>
      <c r="AY36" s="476"/>
      <c r="AZ36" s="476"/>
      <c r="BA36" s="476"/>
      <c r="BB36" s="476"/>
      <c r="BC36" s="476"/>
      <c r="BD36" s="476"/>
      <c r="BE36" s="476"/>
      <c r="BF36" s="476"/>
      <c r="BG36" s="476"/>
      <c r="BH36" s="476"/>
      <c r="BI36" s="476"/>
      <c r="BJ36" s="476"/>
      <c r="BK36" s="476"/>
      <c r="BL36" s="476"/>
      <c r="BM36" s="476"/>
      <c r="BN36" s="476"/>
      <c r="BO36" s="476"/>
      <c r="BP36" s="476"/>
      <c r="BQ36" s="476"/>
      <c r="BR36" s="476"/>
      <c r="BS36" s="476"/>
      <c r="BT36" s="476"/>
      <c r="BU36" s="476"/>
      <c r="BV36" s="476"/>
      <c r="BW36" s="476"/>
      <c r="BX36" s="476"/>
      <c r="BY36" s="476"/>
      <c r="BZ36" s="476"/>
      <c r="CA36" s="476"/>
      <c r="CB36" s="476"/>
    </row>
    <row r="38" spans="1:80" x14ac:dyDescent="0.25">
      <c r="A38" s="386" t="s">
        <v>88</v>
      </c>
      <c r="B38" s="387"/>
      <c r="C38" s="387"/>
      <c r="D38" s="388"/>
      <c r="E38" s="386" t="s">
        <v>0</v>
      </c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8"/>
      <c r="AN38" s="386" t="s">
        <v>175</v>
      </c>
      <c r="AO38" s="387"/>
      <c r="AP38" s="387"/>
      <c r="AQ38" s="387"/>
      <c r="AR38" s="387"/>
      <c r="AS38" s="387"/>
      <c r="AT38" s="387"/>
      <c r="AU38" s="387"/>
      <c r="AV38" s="387"/>
      <c r="AW38" s="387"/>
      <c r="AX38" s="387"/>
      <c r="AY38" s="387"/>
      <c r="AZ38" s="387"/>
      <c r="BA38" s="388"/>
      <c r="BB38" s="386" t="s">
        <v>124</v>
      </c>
      <c r="BC38" s="387"/>
      <c r="BD38" s="387"/>
      <c r="BE38" s="387"/>
      <c r="BF38" s="387"/>
      <c r="BG38" s="387"/>
      <c r="BH38" s="387"/>
      <c r="BI38" s="387"/>
      <c r="BJ38" s="387"/>
      <c r="BK38" s="387"/>
      <c r="BL38" s="387"/>
      <c r="BM38" s="388"/>
      <c r="BN38" s="386" t="s">
        <v>176</v>
      </c>
      <c r="BO38" s="387"/>
      <c r="BP38" s="387"/>
      <c r="BQ38" s="387"/>
      <c r="BR38" s="387"/>
      <c r="BS38" s="387"/>
      <c r="BT38" s="387"/>
      <c r="BU38" s="387"/>
      <c r="BV38" s="387"/>
      <c r="BW38" s="387"/>
      <c r="BX38" s="387"/>
      <c r="BY38" s="387"/>
      <c r="BZ38" s="387"/>
      <c r="CA38" s="387"/>
      <c r="CB38" s="388"/>
    </row>
    <row r="39" spans="1:80" x14ac:dyDescent="0.25">
      <c r="A39" s="383" t="s">
        <v>95</v>
      </c>
      <c r="B39" s="384"/>
      <c r="C39" s="384"/>
      <c r="D39" s="385"/>
      <c r="E39" s="383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/>
      <c r="AM39" s="385"/>
      <c r="AN39" s="383" t="s">
        <v>177</v>
      </c>
      <c r="AO39" s="384"/>
      <c r="AP39" s="384"/>
      <c r="AQ39" s="384"/>
      <c r="AR39" s="384"/>
      <c r="AS39" s="384"/>
      <c r="AT39" s="384"/>
      <c r="AU39" s="384"/>
      <c r="AV39" s="384"/>
      <c r="AW39" s="384"/>
      <c r="AX39" s="384"/>
      <c r="AY39" s="384"/>
      <c r="AZ39" s="384"/>
      <c r="BA39" s="385"/>
      <c r="BB39" s="383" t="s">
        <v>134</v>
      </c>
      <c r="BC39" s="384"/>
      <c r="BD39" s="384"/>
      <c r="BE39" s="384"/>
      <c r="BF39" s="384"/>
      <c r="BG39" s="384"/>
      <c r="BH39" s="384"/>
      <c r="BI39" s="384"/>
      <c r="BJ39" s="384"/>
      <c r="BK39" s="384"/>
      <c r="BL39" s="384"/>
      <c r="BM39" s="385"/>
      <c r="BN39" s="383" t="s">
        <v>178</v>
      </c>
      <c r="BO39" s="384"/>
      <c r="BP39" s="384"/>
      <c r="BQ39" s="384"/>
      <c r="BR39" s="384"/>
      <c r="BS39" s="384"/>
      <c r="BT39" s="384"/>
      <c r="BU39" s="384"/>
      <c r="BV39" s="384"/>
      <c r="BW39" s="384"/>
      <c r="BX39" s="384"/>
      <c r="BY39" s="384"/>
      <c r="BZ39" s="384"/>
      <c r="CA39" s="384"/>
      <c r="CB39" s="385"/>
    </row>
    <row r="40" spans="1:80" x14ac:dyDescent="0.25">
      <c r="A40" s="383"/>
      <c r="B40" s="384"/>
      <c r="C40" s="384"/>
      <c r="D40" s="385"/>
      <c r="E40" s="383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5"/>
      <c r="AN40" s="383"/>
      <c r="AO40" s="384"/>
      <c r="AP40" s="384"/>
      <c r="AQ40" s="384"/>
      <c r="AR40" s="384"/>
      <c r="AS40" s="384"/>
      <c r="AT40" s="384"/>
      <c r="AU40" s="384"/>
      <c r="AV40" s="384"/>
      <c r="AW40" s="384"/>
      <c r="AX40" s="384"/>
      <c r="AY40" s="384"/>
      <c r="AZ40" s="384"/>
      <c r="BA40" s="385"/>
      <c r="BB40" s="383"/>
      <c r="BC40" s="384"/>
      <c r="BD40" s="384"/>
      <c r="BE40" s="384"/>
      <c r="BF40" s="384"/>
      <c r="BG40" s="384"/>
      <c r="BH40" s="384"/>
      <c r="BI40" s="384"/>
      <c r="BJ40" s="384"/>
      <c r="BK40" s="384"/>
      <c r="BL40" s="384"/>
      <c r="BM40" s="385"/>
      <c r="BN40" s="383" t="s">
        <v>179</v>
      </c>
      <c r="BO40" s="384"/>
      <c r="BP40" s="384"/>
      <c r="BQ40" s="384"/>
      <c r="BR40" s="384"/>
      <c r="BS40" s="384"/>
      <c r="BT40" s="384"/>
      <c r="BU40" s="384"/>
      <c r="BV40" s="384"/>
      <c r="BW40" s="384"/>
      <c r="BX40" s="384"/>
      <c r="BY40" s="384"/>
      <c r="BZ40" s="384"/>
      <c r="CA40" s="384"/>
      <c r="CB40" s="385"/>
    </row>
    <row r="41" spans="1:80" x14ac:dyDescent="0.25">
      <c r="A41" s="392">
        <v>1</v>
      </c>
      <c r="B41" s="393"/>
      <c r="C41" s="393"/>
      <c r="D41" s="394"/>
      <c r="E41" s="392">
        <v>2</v>
      </c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3"/>
      <c r="AA41" s="393"/>
      <c r="AB41" s="393"/>
      <c r="AC41" s="393"/>
      <c r="AD41" s="393"/>
      <c r="AE41" s="393"/>
      <c r="AF41" s="393"/>
      <c r="AG41" s="393"/>
      <c r="AH41" s="393"/>
      <c r="AI41" s="393"/>
      <c r="AJ41" s="393"/>
      <c r="AK41" s="393"/>
      <c r="AL41" s="393"/>
      <c r="AM41" s="394"/>
      <c r="AN41" s="392">
        <v>3</v>
      </c>
      <c r="AO41" s="393"/>
      <c r="AP41" s="393"/>
      <c r="AQ41" s="393"/>
      <c r="AR41" s="393"/>
      <c r="AS41" s="393"/>
      <c r="AT41" s="393"/>
      <c r="AU41" s="393"/>
      <c r="AV41" s="393"/>
      <c r="AW41" s="393"/>
      <c r="AX41" s="393"/>
      <c r="AY41" s="393"/>
      <c r="AZ41" s="393"/>
      <c r="BA41" s="394"/>
      <c r="BB41" s="392">
        <v>4</v>
      </c>
      <c r="BC41" s="393"/>
      <c r="BD41" s="393"/>
      <c r="BE41" s="393"/>
      <c r="BF41" s="393"/>
      <c r="BG41" s="393"/>
      <c r="BH41" s="393"/>
      <c r="BI41" s="393"/>
      <c r="BJ41" s="393"/>
      <c r="BK41" s="393"/>
      <c r="BL41" s="393"/>
      <c r="BM41" s="394"/>
      <c r="BN41" s="392">
        <v>5</v>
      </c>
      <c r="BO41" s="393"/>
      <c r="BP41" s="393"/>
      <c r="BQ41" s="393"/>
      <c r="BR41" s="393"/>
      <c r="BS41" s="393"/>
      <c r="BT41" s="393"/>
      <c r="BU41" s="393"/>
      <c r="BV41" s="393"/>
      <c r="BW41" s="393"/>
      <c r="BX41" s="393"/>
      <c r="BY41" s="393"/>
      <c r="BZ41" s="393"/>
      <c r="CA41" s="393"/>
      <c r="CB41" s="394"/>
    </row>
    <row r="42" spans="1:80" x14ac:dyDescent="0.25">
      <c r="A42" s="432"/>
      <c r="B42" s="433"/>
      <c r="C42" s="433"/>
      <c r="D42" s="434"/>
      <c r="E42" s="432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  <c r="V42" s="433"/>
      <c r="W42" s="433"/>
      <c r="X42" s="433"/>
      <c r="Y42" s="433"/>
      <c r="Z42" s="433"/>
      <c r="AA42" s="433"/>
      <c r="AB42" s="433"/>
      <c r="AC42" s="433"/>
      <c r="AD42" s="433"/>
      <c r="AE42" s="433"/>
      <c r="AF42" s="433"/>
      <c r="AG42" s="433"/>
      <c r="AH42" s="433"/>
      <c r="AI42" s="433"/>
      <c r="AJ42" s="433"/>
      <c r="AK42" s="433"/>
      <c r="AL42" s="433"/>
      <c r="AM42" s="434"/>
      <c r="AN42" s="435"/>
      <c r="AO42" s="436"/>
      <c r="AP42" s="436"/>
      <c r="AQ42" s="436"/>
      <c r="AR42" s="436"/>
      <c r="AS42" s="436"/>
      <c r="AT42" s="436"/>
      <c r="AU42" s="436"/>
      <c r="AV42" s="436"/>
      <c r="AW42" s="436"/>
      <c r="AX42" s="436"/>
      <c r="AY42" s="436"/>
      <c r="AZ42" s="436"/>
      <c r="BA42" s="437"/>
      <c r="BB42" s="413"/>
      <c r="BC42" s="414"/>
      <c r="BD42" s="414"/>
      <c r="BE42" s="414"/>
      <c r="BF42" s="414"/>
      <c r="BG42" s="414"/>
      <c r="BH42" s="414"/>
      <c r="BI42" s="414"/>
      <c r="BJ42" s="414"/>
      <c r="BK42" s="414"/>
      <c r="BL42" s="414"/>
      <c r="BM42" s="415"/>
      <c r="BN42" s="435"/>
      <c r="BO42" s="436"/>
      <c r="BP42" s="436"/>
      <c r="BQ42" s="436"/>
      <c r="BR42" s="436"/>
      <c r="BS42" s="436"/>
      <c r="BT42" s="436"/>
      <c r="BU42" s="436"/>
      <c r="BV42" s="436"/>
      <c r="BW42" s="436"/>
      <c r="BX42" s="436"/>
      <c r="BY42" s="436"/>
      <c r="BZ42" s="436"/>
      <c r="CA42" s="436"/>
      <c r="CB42" s="437"/>
    </row>
    <row r="43" spans="1:80" x14ac:dyDescent="0.25">
      <c r="A43" s="432"/>
      <c r="B43" s="433"/>
      <c r="C43" s="433"/>
      <c r="D43" s="434"/>
      <c r="E43" s="432"/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  <c r="AA43" s="433"/>
      <c r="AB43" s="433"/>
      <c r="AC43" s="433"/>
      <c r="AD43" s="433"/>
      <c r="AE43" s="433"/>
      <c r="AF43" s="433"/>
      <c r="AG43" s="433"/>
      <c r="AH43" s="433"/>
      <c r="AI43" s="433"/>
      <c r="AJ43" s="433"/>
      <c r="AK43" s="433"/>
      <c r="AL43" s="433"/>
      <c r="AM43" s="434"/>
      <c r="AN43" s="435"/>
      <c r="AO43" s="436"/>
      <c r="AP43" s="436"/>
      <c r="AQ43" s="436"/>
      <c r="AR43" s="436"/>
      <c r="AS43" s="436"/>
      <c r="AT43" s="436"/>
      <c r="AU43" s="436"/>
      <c r="AV43" s="436"/>
      <c r="AW43" s="436"/>
      <c r="AX43" s="436"/>
      <c r="AY43" s="436"/>
      <c r="AZ43" s="436"/>
      <c r="BA43" s="437"/>
      <c r="BB43" s="413"/>
      <c r="BC43" s="414"/>
      <c r="BD43" s="414"/>
      <c r="BE43" s="414"/>
      <c r="BF43" s="414"/>
      <c r="BG43" s="414"/>
      <c r="BH43" s="414"/>
      <c r="BI43" s="414"/>
      <c r="BJ43" s="414"/>
      <c r="BK43" s="414"/>
      <c r="BL43" s="414"/>
      <c r="BM43" s="415"/>
      <c r="BN43" s="435"/>
      <c r="BO43" s="436"/>
      <c r="BP43" s="436"/>
      <c r="BQ43" s="436"/>
      <c r="BR43" s="436"/>
      <c r="BS43" s="436"/>
      <c r="BT43" s="436"/>
      <c r="BU43" s="436"/>
      <c r="BV43" s="436"/>
      <c r="BW43" s="436"/>
      <c r="BX43" s="436"/>
      <c r="BY43" s="436"/>
      <c r="BZ43" s="436"/>
      <c r="CA43" s="436"/>
      <c r="CB43" s="437"/>
    </row>
    <row r="44" spans="1:80" x14ac:dyDescent="0.25">
      <c r="A44" s="432"/>
      <c r="B44" s="433"/>
      <c r="C44" s="433"/>
      <c r="D44" s="434"/>
      <c r="E44" s="413" t="s">
        <v>120</v>
      </c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4"/>
      <c r="AG44" s="414"/>
      <c r="AH44" s="414"/>
      <c r="AI44" s="414"/>
      <c r="AJ44" s="414"/>
      <c r="AK44" s="414"/>
      <c r="AL44" s="414"/>
      <c r="AM44" s="415"/>
      <c r="AN44" s="425" t="s">
        <v>9</v>
      </c>
      <c r="AO44" s="426"/>
      <c r="AP44" s="426"/>
      <c r="AQ44" s="426"/>
      <c r="AR44" s="426"/>
      <c r="AS44" s="426"/>
      <c r="AT44" s="426"/>
      <c r="AU44" s="426"/>
      <c r="AV44" s="426"/>
      <c r="AW44" s="426"/>
      <c r="AX44" s="426"/>
      <c r="AY44" s="426"/>
      <c r="AZ44" s="426"/>
      <c r="BA44" s="427"/>
      <c r="BB44" s="407" t="s">
        <v>9</v>
      </c>
      <c r="BC44" s="408"/>
      <c r="BD44" s="408"/>
      <c r="BE44" s="408"/>
      <c r="BF44" s="408"/>
      <c r="BG44" s="408"/>
      <c r="BH44" s="408"/>
      <c r="BI44" s="408"/>
      <c r="BJ44" s="408"/>
      <c r="BK44" s="408"/>
      <c r="BL44" s="408"/>
      <c r="BM44" s="409"/>
      <c r="BN44" s="435">
        <v>0</v>
      </c>
      <c r="BO44" s="436"/>
      <c r="BP44" s="436"/>
      <c r="BQ44" s="436"/>
      <c r="BR44" s="436"/>
      <c r="BS44" s="436"/>
      <c r="BT44" s="436"/>
      <c r="BU44" s="436"/>
      <c r="BV44" s="436"/>
      <c r="BW44" s="436"/>
      <c r="BX44" s="436"/>
      <c r="BY44" s="436"/>
      <c r="BZ44" s="436"/>
      <c r="CA44" s="436"/>
      <c r="CB44" s="437"/>
    </row>
    <row r="45" spans="1:80" s="17" customFormat="1" ht="15.6" x14ac:dyDescent="0.3"/>
    <row r="46" spans="1:80" s="23" customFormat="1" ht="15.6" x14ac:dyDescent="0.3">
      <c r="A46" s="389" t="s">
        <v>192</v>
      </c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  <c r="AD46" s="389"/>
      <c r="AE46" s="389"/>
      <c r="AF46" s="389"/>
      <c r="AG46" s="389"/>
      <c r="AH46" s="389"/>
      <c r="AI46" s="389"/>
      <c r="AJ46" s="389"/>
      <c r="AK46" s="389"/>
      <c r="AL46" s="389"/>
      <c r="AM46" s="389"/>
      <c r="AN46" s="389"/>
      <c r="AO46" s="389"/>
      <c r="AP46" s="389"/>
      <c r="AQ46" s="389"/>
      <c r="AR46" s="389"/>
      <c r="AS46" s="389"/>
      <c r="AT46" s="389"/>
      <c r="AU46" s="389"/>
      <c r="AV46" s="389"/>
      <c r="AW46" s="389"/>
      <c r="AX46" s="389"/>
      <c r="AY46" s="389"/>
      <c r="AZ46" s="389"/>
      <c r="BA46" s="389"/>
      <c r="BB46" s="389"/>
      <c r="BC46" s="389"/>
      <c r="BD46" s="389"/>
      <c r="BE46" s="389"/>
      <c r="BF46" s="389"/>
      <c r="BG46" s="389"/>
      <c r="BH46" s="389"/>
      <c r="BI46" s="389"/>
      <c r="BJ46" s="389"/>
      <c r="BK46" s="389"/>
      <c r="BL46" s="389"/>
      <c r="BM46" s="389"/>
      <c r="BN46" s="389"/>
      <c r="BO46" s="389"/>
      <c r="BP46" s="389"/>
      <c r="BQ46" s="389"/>
      <c r="BR46" s="389"/>
      <c r="BS46" s="389"/>
      <c r="BT46" s="389"/>
      <c r="BU46" s="389"/>
      <c r="BV46" s="389"/>
      <c r="BW46" s="389"/>
      <c r="BX46" s="389"/>
      <c r="BY46" s="389"/>
      <c r="BZ46" s="389"/>
      <c r="CA46" s="389"/>
      <c r="CB46" s="389"/>
    </row>
    <row r="47" spans="1:80" s="23" customFormat="1" ht="29.25" customHeight="1" x14ac:dyDescent="0.3">
      <c r="A47" s="428" t="s">
        <v>512</v>
      </c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  <c r="AA47" s="428"/>
      <c r="AB47" s="428"/>
      <c r="AC47" s="428"/>
      <c r="AD47" s="428"/>
      <c r="AE47" s="428"/>
      <c r="AF47" s="428"/>
      <c r="AG47" s="428"/>
      <c r="AH47" s="428"/>
      <c r="AI47" s="428"/>
      <c r="AJ47" s="428"/>
      <c r="AK47" s="428"/>
      <c r="AL47" s="428"/>
      <c r="AM47" s="428"/>
      <c r="AN47" s="428"/>
      <c r="AO47" s="428"/>
      <c r="AP47" s="428"/>
      <c r="AQ47" s="428"/>
      <c r="AR47" s="428"/>
      <c r="AS47" s="428"/>
      <c r="AT47" s="428"/>
      <c r="AU47" s="428"/>
      <c r="AV47" s="428"/>
      <c r="AW47" s="428"/>
      <c r="AX47" s="428"/>
      <c r="AY47" s="428"/>
      <c r="AZ47" s="428"/>
      <c r="BA47" s="428"/>
      <c r="BB47" s="428"/>
      <c r="BC47" s="428"/>
      <c r="BD47" s="428"/>
      <c r="BE47" s="428"/>
      <c r="BF47" s="428"/>
      <c r="BG47" s="428"/>
      <c r="BH47" s="428"/>
      <c r="BI47" s="428"/>
      <c r="BJ47" s="428"/>
      <c r="BK47" s="428"/>
      <c r="BL47" s="428"/>
      <c r="BM47" s="428"/>
      <c r="BN47" s="428"/>
      <c r="BO47" s="428"/>
      <c r="BP47" s="428"/>
      <c r="BQ47" s="428"/>
      <c r="BR47" s="428"/>
      <c r="BS47" s="428"/>
      <c r="BT47" s="428"/>
      <c r="BU47" s="428"/>
      <c r="BV47" s="428"/>
      <c r="BW47" s="428"/>
      <c r="BX47" s="428"/>
      <c r="BY47" s="428"/>
      <c r="BZ47" s="428"/>
      <c r="CA47" s="428"/>
      <c r="CB47" s="428"/>
    </row>
    <row r="48" spans="1:80" s="25" customFormat="1" ht="7.8" x14ac:dyDescent="0.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</row>
    <row r="49" spans="1:80" s="23" customFormat="1" ht="15.6" x14ac:dyDescent="0.3">
      <c r="A49" s="23" t="s">
        <v>174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475"/>
      <c r="T49" s="475"/>
      <c r="U49" s="475"/>
      <c r="V49" s="475"/>
      <c r="W49" s="475"/>
      <c r="X49" s="475"/>
      <c r="Y49" s="475"/>
      <c r="Z49" s="475"/>
      <c r="AA49" s="475"/>
      <c r="AB49" s="475"/>
      <c r="AC49" s="475"/>
      <c r="AD49" s="475"/>
      <c r="AE49" s="475"/>
      <c r="AF49" s="475"/>
      <c r="AG49" s="475"/>
      <c r="AH49" s="475"/>
      <c r="AI49" s="475"/>
      <c r="AJ49" s="475"/>
      <c r="AK49" s="475"/>
      <c r="AL49" s="475"/>
      <c r="AM49" s="475"/>
      <c r="AN49" s="475"/>
      <c r="AO49" s="475"/>
      <c r="AP49" s="475"/>
      <c r="AQ49" s="475"/>
      <c r="AR49" s="475"/>
      <c r="AS49" s="475"/>
      <c r="AT49" s="475"/>
      <c r="AU49" s="475"/>
      <c r="AV49" s="475"/>
      <c r="AW49" s="475"/>
      <c r="AX49" s="475"/>
      <c r="AY49" s="475"/>
      <c r="AZ49" s="475"/>
      <c r="BA49" s="475"/>
      <c r="BB49" s="475"/>
      <c r="BC49" s="475"/>
      <c r="BD49" s="475"/>
      <c r="BE49" s="475"/>
      <c r="BF49" s="475"/>
      <c r="BG49" s="475"/>
      <c r="BH49" s="475"/>
      <c r="BI49" s="475"/>
      <c r="BJ49" s="475"/>
      <c r="BK49" s="475"/>
      <c r="BL49" s="475"/>
      <c r="BM49" s="475"/>
      <c r="BN49" s="475"/>
      <c r="BO49" s="475"/>
      <c r="BP49" s="475"/>
      <c r="BQ49" s="475"/>
      <c r="BR49" s="475"/>
      <c r="BS49" s="475"/>
      <c r="BT49" s="475"/>
      <c r="BU49" s="475"/>
      <c r="BV49" s="475"/>
      <c r="BW49" s="475"/>
      <c r="BX49" s="475"/>
      <c r="BY49" s="475"/>
      <c r="BZ49" s="475"/>
      <c r="CA49" s="475"/>
      <c r="CB49" s="475"/>
    </row>
    <row r="50" spans="1:80" s="25" customFormat="1" ht="7.8" x14ac:dyDescent="0.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</row>
    <row r="51" spans="1:80" s="23" customFormat="1" ht="15.6" x14ac:dyDescent="0.3">
      <c r="A51" s="23" t="s">
        <v>85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476"/>
      <c r="AI51" s="476"/>
      <c r="AJ51" s="476"/>
      <c r="AK51" s="476"/>
      <c r="AL51" s="476"/>
      <c r="AM51" s="476"/>
      <c r="AN51" s="476"/>
      <c r="AO51" s="476"/>
      <c r="AP51" s="476"/>
      <c r="AQ51" s="476"/>
      <c r="AR51" s="476"/>
      <c r="AS51" s="476"/>
      <c r="AT51" s="476"/>
      <c r="AU51" s="476"/>
      <c r="AV51" s="476"/>
      <c r="AW51" s="476"/>
      <c r="AX51" s="476"/>
      <c r="AY51" s="476"/>
      <c r="AZ51" s="476"/>
      <c r="BA51" s="476"/>
      <c r="BB51" s="476"/>
      <c r="BC51" s="476"/>
      <c r="BD51" s="476"/>
      <c r="BE51" s="476"/>
      <c r="BF51" s="476"/>
      <c r="BG51" s="476"/>
      <c r="BH51" s="476"/>
      <c r="BI51" s="476"/>
      <c r="BJ51" s="476"/>
      <c r="BK51" s="476"/>
      <c r="BL51" s="476"/>
      <c r="BM51" s="476"/>
      <c r="BN51" s="476"/>
      <c r="BO51" s="476"/>
      <c r="BP51" s="476"/>
      <c r="BQ51" s="476"/>
      <c r="BR51" s="476"/>
      <c r="BS51" s="476"/>
      <c r="BT51" s="476"/>
      <c r="BU51" s="476"/>
      <c r="BV51" s="476"/>
      <c r="BW51" s="476"/>
      <c r="BX51" s="476"/>
      <c r="BY51" s="476"/>
      <c r="BZ51" s="476"/>
      <c r="CA51" s="476"/>
      <c r="CB51" s="476"/>
    </row>
    <row r="53" spans="1:80" x14ac:dyDescent="0.25">
      <c r="A53" s="386" t="s">
        <v>88</v>
      </c>
      <c r="B53" s="387"/>
      <c r="C53" s="387"/>
      <c r="D53" s="388"/>
      <c r="E53" s="386" t="s">
        <v>0</v>
      </c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7"/>
      <c r="AH53" s="387"/>
      <c r="AI53" s="387"/>
      <c r="AJ53" s="387"/>
      <c r="AK53" s="387"/>
      <c r="AL53" s="387"/>
      <c r="AM53" s="388"/>
      <c r="AN53" s="386" t="s">
        <v>175</v>
      </c>
      <c r="AO53" s="387"/>
      <c r="AP53" s="387"/>
      <c r="AQ53" s="387"/>
      <c r="AR53" s="387"/>
      <c r="AS53" s="387"/>
      <c r="AT53" s="387"/>
      <c r="AU53" s="387"/>
      <c r="AV53" s="387"/>
      <c r="AW53" s="387"/>
      <c r="AX53" s="387"/>
      <c r="AY53" s="387"/>
      <c r="AZ53" s="387"/>
      <c r="BA53" s="388"/>
      <c r="BB53" s="386" t="s">
        <v>124</v>
      </c>
      <c r="BC53" s="387"/>
      <c r="BD53" s="387"/>
      <c r="BE53" s="387"/>
      <c r="BF53" s="387"/>
      <c r="BG53" s="387"/>
      <c r="BH53" s="387"/>
      <c r="BI53" s="387"/>
      <c r="BJ53" s="387"/>
      <c r="BK53" s="387"/>
      <c r="BL53" s="387"/>
      <c r="BM53" s="388"/>
      <c r="BN53" s="386" t="s">
        <v>176</v>
      </c>
      <c r="BO53" s="387"/>
      <c r="BP53" s="387"/>
      <c r="BQ53" s="387"/>
      <c r="BR53" s="387"/>
      <c r="BS53" s="387"/>
      <c r="BT53" s="387"/>
      <c r="BU53" s="387"/>
      <c r="BV53" s="387"/>
      <c r="BW53" s="387"/>
      <c r="BX53" s="387"/>
      <c r="BY53" s="387"/>
      <c r="BZ53" s="387"/>
      <c r="CA53" s="387"/>
      <c r="CB53" s="388"/>
    </row>
    <row r="54" spans="1:80" x14ac:dyDescent="0.25">
      <c r="A54" s="383" t="s">
        <v>95</v>
      </c>
      <c r="B54" s="384"/>
      <c r="C54" s="384"/>
      <c r="D54" s="385"/>
      <c r="E54" s="383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Z54" s="384"/>
      <c r="AA54" s="384"/>
      <c r="AB54" s="384"/>
      <c r="AC54" s="384"/>
      <c r="AD54" s="384"/>
      <c r="AE54" s="384"/>
      <c r="AF54" s="384"/>
      <c r="AG54" s="384"/>
      <c r="AH54" s="384"/>
      <c r="AI54" s="384"/>
      <c r="AJ54" s="384"/>
      <c r="AK54" s="384"/>
      <c r="AL54" s="384"/>
      <c r="AM54" s="385"/>
      <c r="AN54" s="383" t="s">
        <v>177</v>
      </c>
      <c r="AO54" s="384"/>
      <c r="AP54" s="384"/>
      <c r="AQ54" s="384"/>
      <c r="AR54" s="384"/>
      <c r="AS54" s="384"/>
      <c r="AT54" s="384"/>
      <c r="AU54" s="384"/>
      <c r="AV54" s="384"/>
      <c r="AW54" s="384"/>
      <c r="AX54" s="384"/>
      <c r="AY54" s="384"/>
      <c r="AZ54" s="384"/>
      <c r="BA54" s="385"/>
      <c r="BB54" s="383" t="s">
        <v>134</v>
      </c>
      <c r="BC54" s="384"/>
      <c r="BD54" s="384"/>
      <c r="BE54" s="384"/>
      <c r="BF54" s="384"/>
      <c r="BG54" s="384"/>
      <c r="BH54" s="384"/>
      <c r="BI54" s="384"/>
      <c r="BJ54" s="384"/>
      <c r="BK54" s="384"/>
      <c r="BL54" s="384"/>
      <c r="BM54" s="385"/>
      <c r="BN54" s="383" t="s">
        <v>178</v>
      </c>
      <c r="BO54" s="384"/>
      <c r="BP54" s="384"/>
      <c r="BQ54" s="384"/>
      <c r="BR54" s="384"/>
      <c r="BS54" s="384"/>
      <c r="BT54" s="384"/>
      <c r="BU54" s="384"/>
      <c r="BV54" s="384"/>
      <c r="BW54" s="384"/>
      <c r="BX54" s="384"/>
      <c r="BY54" s="384"/>
      <c r="BZ54" s="384"/>
      <c r="CA54" s="384"/>
      <c r="CB54" s="385"/>
    </row>
    <row r="55" spans="1:80" x14ac:dyDescent="0.25">
      <c r="A55" s="383"/>
      <c r="B55" s="384"/>
      <c r="C55" s="384"/>
      <c r="D55" s="385"/>
      <c r="E55" s="383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384"/>
      <c r="AI55" s="384"/>
      <c r="AJ55" s="384"/>
      <c r="AK55" s="384"/>
      <c r="AL55" s="384"/>
      <c r="AM55" s="385"/>
      <c r="AN55" s="383"/>
      <c r="AO55" s="384"/>
      <c r="AP55" s="384"/>
      <c r="AQ55" s="384"/>
      <c r="AR55" s="384"/>
      <c r="AS55" s="384"/>
      <c r="AT55" s="384"/>
      <c r="AU55" s="384"/>
      <c r="AV55" s="384"/>
      <c r="AW55" s="384"/>
      <c r="AX55" s="384"/>
      <c r="AY55" s="384"/>
      <c r="AZ55" s="384"/>
      <c r="BA55" s="385"/>
      <c r="BB55" s="383"/>
      <c r="BC55" s="384"/>
      <c r="BD55" s="384"/>
      <c r="BE55" s="384"/>
      <c r="BF55" s="384"/>
      <c r="BG55" s="384"/>
      <c r="BH55" s="384"/>
      <c r="BI55" s="384"/>
      <c r="BJ55" s="384"/>
      <c r="BK55" s="384"/>
      <c r="BL55" s="384"/>
      <c r="BM55" s="385"/>
      <c r="BN55" s="383" t="s">
        <v>179</v>
      </c>
      <c r="BO55" s="384"/>
      <c r="BP55" s="384"/>
      <c r="BQ55" s="384"/>
      <c r="BR55" s="384"/>
      <c r="BS55" s="384"/>
      <c r="BT55" s="384"/>
      <c r="BU55" s="384"/>
      <c r="BV55" s="384"/>
      <c r="BW55" s="384"/>
      <c r="BX55" s="384"/>
      <c r="BY55" s="384"/>
      <c r="BZ55" s="384"/>
      <c r="CA55" s="384"/>
      <c r="CB55" s="385"/>
    </row>
    <row r="56" spans="1:80" x14ac:dyDescent="0.25">
      <c r="A56" s="392">
        <v>1</v>
      </c>
      <c r="B56" s="393"/>
      <c r="C56" s="393"/>
      <c r="D56" s="394"/>
      <c r="E56" s="392">
        <v>2</v>
      </c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  <c r="Q56" s="393"/>
      <c r="R56" s="393"/>
      <c r="S56" s="393"/>
      <c r="T56" s="393"/>
      <c r="U56" s="393"/>
      <c r="V56" s="393"/>
      <c r="W56" s="393"/>
      <c r="X56" s="393"/>
      <c r="Y56" s="393"/>
      <c r="Z56" s="393"/>
      <c r="AA56" s="393"/>
      <c r="AB56" s="393"/>
      <c r="AC56" s="393"/>
      <c r="AD56" s="393"/>
      <c r="AE56" s="393"/>
      <c r="AF56" s="393"/>
      <c r="AG56" s="393"/>
      <c r="AH56" s="393"/>
      <c r="AI56" s="393"/>
      <c r="AJ56" s="393"/>
      <c r="AK56" s="393"/>
      <c r="AL56" s="393"/>
      <c r="AM56" s="394"/>
      <c r="AN56" s="392">
        <v>3</v>
      </c>
      <c r="AO56" s="393"/>
      <c r="AP56" s="393"/>
      <c r="AQ56" s="393"/>
      <c r="AR56" s="393"/>
      <c r="AS56" s="393"/>
      <c r="AT56" s="393"/>
      <c r="AU56" s="393"/>
      <c r="AV56" s="393"/>
      <c r="AW56" s="393"/>
      <c r="AX56" s="393"/>
      <c r="AY56" s="393"/>
      <c r="AZ56" s="393"/>
      <c r="BA56" s="394"/>
      <c r="BB56" s="392">
        <v>4</v>
      </c>
      <c r="BC56" s="393"/>
      <c r="BD56" s="393"/>
      <c r="BE56" s="393"/>
      <c r="BF56" s="393"/>
      <c r="BG56" s="393"/>
      <c r="BH56" s="393"/>
      <c r="BI56" s="393"/>
      <c r="BJ56" s="393"/>
      <c r="BK56" s="393"/>
      <c r="BL56" s="393"/>
      <c r="BM56" s="394"/>
      <c r="BN56" s="392">
        <v>5</v>
      </c>
      <c r="BO56" s="393"/>
      <c r="BP56" s="393"/>
      <c r="BQ56" s="393"/>
      <c r="BR56" s="393"/>
      <c r="BS56" s="393"/>
      <c r="BT56" s="393"/>
      <c r="BU56" s="393"/>
      <c r="BV56" s="393"/>
      <c r="BW56" s="393"/>
      <c r="BX56" s="393"/>
      <c r="BY56" s="393"/>
      <c r="BZ56" s="393"/>
      <c r="CA56" s="393"/>
      <c r="CB56" s="394"/>
    </row>
    <row r="57" spans="1:80" x14ac:dyDescent="0.25">
      <c r="A57" s="432"/>
      <c r="B57" s="433"/>
      <c r="C57" s="433"/>
      <c r="D57" s="434"/>
      <c r="E57" s="432"/>
      <c r="F57" s="433"/>
      <c r="G57" s="433"/>
      <c r="H57" s="433"/>
      <c r="I57" s="433"/>
      <c r="J57" s="433"/>
      <c r="K57" s="433"/>
      <c r="L57" s="433"/>
      <c r="M57" s="433"/>
      <c r="N57" s="433"/>
      <c r="O57" s="433"/>
      <c r="P57" s="433"/>
      <c r="Q57" s="433"/>
      <c r="R57" s="433"/>
      <c r="S57" s="433"/>
      <c r="T57" s="433"/>
      <c r="U57" s="433"/>
      <c r="V57" s="433"/>
      <c r="W57" s="433"/>
      <c r="X57" s="433"/>
      <c r="Y57" s="433"/>
      <c r="Z57" s="433"/>
      <c r="AA57" s="433"/>
      <c r="AB57" s="433"/>
      <c r="AC57" s="433"/>
      <c r="AD57" s="433"/>
      <c r="AE57" s="433"/>
      <c r="AF57" s="433"/>
      <c r="AG57" s="433"/>
      <c r="AH57" s="433"/>
      <c r="AI57" s="433"/>
      <c r="AJ57" s="433"/>
      <c r="AK57" s="433"/>
      <c r="AL57" s="433"/>
      <c r="AM57" s="434"/>
      <c r="AN57" s="435"/>
      <c r="AO57" s="436"/>
      <c r="AP57" s="436"/>
      <c r="AQ57" s="436"/>
      <c r="AR57" s="436"/>
      <c r="AS57" s="436"/>
      <c r="AT57" s="436"/>
      <c r="AU57" s="436"/>
      <c r="AV57" s="436"/>
      <c r="AW57" s="436"/>
      <c r="AX57" s="436"/>
      <c r="AY57" s="436"/>
      <c r="AZ57" s="436"/>
      <c r="BA57" s="437"/>
      <c r="BB57" s="413"/>
      <c r="BC57" s="414"/>
      <c r="BD57" s="414"/>
      <c r="BE57" s="414"/>
      <c r="BF57" s="414"/>
      <c r="BG57" s="414"/>
      <c r="BH57" s="414"/>
      <c r="BI57" s="414"/>
      <c r="BJ57" s="414"/>
      <c r="BK57" s="414"/>
      <c r="BL57" s="414"/>
      <c r="BM57" s="415"/>
      <c r="BN57" s="435"/>
      <c r="BO57" s="436"/>
      <c r="BP57" s="436"/>
      <c r="BQ57" s="436"/>
      <c r="BR57" s="436"/>
      <c r="BS57" s="436"/>
      <c r="BT57" s="436"/>
      <c r="BU57" s="436"/>
      <c r="BV57" s="436"/>
      <c r="BW57" s="436"/>
      <c r="BX57" s="436"/>
      <c r="BY57" s="436"/>
      <c r="BZ57" s="436"/>
      <c r="CA57" s="436"/>
      <c r="CB57" s="437"/>
    </row>
    <row r="58" spans="1:80" x14ac:dyDescent="0.25">
      <c r="A58" s="432"/>
      <c r="B58" s="433"/>
      <c r="C58" s="433"/>
      <c r="D58" s="434"/>
      <c r="E58" s="432"/>
      <c r="F58" s="433"/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34"/>
      <c r="AN58" s="435"/>
      <c r="AO58" s="436"/>
      <c r="AP58" s="436"/>
      <c r="AQ58" s="436"/>
      <c r="AR58" s="436"/>
      <c r="AS58" s="436"/>
      <c r="AT58" s="436"/>
      <c r="AU58" s="436"/>
      <c r="AV58" s="436"/>
      <c r="AW58" s="436"/>
      <c r="AX58" s="436"/>
      <c r="AY58" s="436"/>
      <c r="AZ58" s="436"/>
      <c r="BA58" s="437"/>
      <c r="BB58" s="413"/>
      <c r="BC58" s="414"/>
      <c r="BD58" s="414"/>
      <c r="BE58" s="414"/>
      <c r="BF58" s="414"/>
      <c r="BG58" s="414"/>
      <c r="BH58" s="414"/>
      <c r="BI58" s="414"/>
      <c r="BJ58" s="414"/>
      <c r="BK58" s="414"/>
      <c r="BL58" s="414"/>
      <c r="BM58" s="415"/>
      <c r="BN58" s="435"/>
      <c r="BO58" s="436"/>
      <c r="BP58" s="436"/>
      <c r="BQ58" s="436"/>
      <c r="BR58" s="436"/>
      <c r="BS58" s="436"/>
      <c r="BT58" s="436"/>
      <c r="BU58" s="436"/>
      <c r="BV58" s="436"/>
      <c r="BW58" s="436"/>
      <c r="BX58" s="436"/>
      <c r="BY58" s="436"/>
      <c r="BZ58" s="436"/>
      <c r="CA58" s="436"/>
      <c r="CB58" s="437"/>
    </row>
    <row r="59" spans="1:80" x14ac:dyDescent="0.25">
      <c r="A59" s="432"/>
      <c r="B59" s="433"/>
      <c r="C59" s="433"/>
      <c r="D59" s="434"/>
      <c r="E59" s="413" t="s">
        <v>120</v>
      </c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  <c r="AF59" s="414"/>
      <c r="AG59" s="414"/>
      <c r="AH59" s="414"/>
      <c r="AI59" s="414"/>
      <c r="AJ59" s="414"/>
      <c r="AK59" s="414"/>
      <c r="AL59" s="414"/>
      <c r="AM59" s="415"/>
      <c r="AN59" s="425" t="s">
        <v>9</v>
      </c>
      <c r="AO59" s="426"/>
      <c r="AP59" s="426"/>
      <c r="AQ59" s="426"/>
      <c r="AR59" s="426"/>
      <c r="AS59" s="426"/>
      <c r="AT59" s="426"/>
      <c r="AU59" s="426"/>
      <c r="AV59" s="426"/>
      <c r="AW59" s="426"/>
      <c r="AX59" s="426"/>
      <c r="AY59" s="426"/>
      <c r="AZ59" s="426"/>
      <c r="BA59" s="427"/>
      <c r="BB59" s="407" t="s">
        <v>9</v>
      </c>
      <c r="BC59" s="408"/>
      <c r="BD59" s="408"/>
      <c r="BE59" s="408"/>
      <c r="BF59" s="408"/>
      <c r="BG59" s="408"/>
      <c r="BH59" s="408"/>
      <c r="BI59" s="408"/>
      <c r="BJ59" s="408"/>
      <c r="BK59" s="408"/>
      <c r="BL59" s="408"/>
      <c r="BM59" s="409"/>
      <c r="BN59" s="435">
        <v>0</v>
      </c>
      <c r="BO59" s="436"/>
      <c r="BP59" s="436"/>
      <c r="BQ59" s="436"/>
      <c r="BR59" s="436"/>
      <c r="BS59" s="436"/>
      <c r="BT59" s="436"/>
      <c r="BU59" s="436"/>
      <c r="BV59" s="436"/>
      <c r="BW59" s="436"/>
      <c r="BX59" s="436"/>
      <c r="BY59" s="436"/>
      <c r="BZ59" s="436"/>
      <c r="CA59" s="436"/>
      <c r="CB59" s="437"/>
    </row>
  </sheetData>
  <mergeCells count="173">
    <mergeCell ref="A58:D58"/>
    <mergeCell ref="E58:AM58"/>
    <mergeCell ref="AN58:BA58"/>
    <mergeCell ref="BB58:BM58"/>
    <mergeCell ref="BN58:CB58"/>
    <mergeCell ref="A59:D59"/>
    <mergeCell ref="E59:AM59"/>
    <mergeCell ref="AN59:BA59"/>
    <mergeCell ref="BB59:BM59"/>
    <mergeCell ref="BN59:CB59"/>
    <mergeCell ref="A56:D56"/>
    <mergeCell ref="E56:AM56"/>
    <mergeCell ref="AN56:BA56"/>
    <mergeCell ref="BB56:BM56"/>
    <mergeCell ref="BN56:CB56"/>
    <mergeCell ref="A57:D57"/>
    <mergeCell ref="E57:AM57"/>
    <mergeCell ref="AN57:BA57"/>
    <mergeCell ref="BB57:BM57"/>
    <mergeCell ref="BN57:CB57"/>
    <mergeCell ref="A54:D54"/>
    <mergeCell ref="E54:AM54"/>
    <mergeCell ref="AN54:BA54"/>
    <mergeCell ref="BB54:BM54"/>
    <mergeCell ref="BN54:CB54"/>
    <mergeCell ref="A55:D55"/>
    <mergeCell ref="E55:AM55"/>
    <mergeCell ref="AN55:BA55"/>
    <mergeCell ref="BB55:BM55"/>
    <mergeCell ref="BN55:CB55"/>
    <mergeCell ref="A46:CB46"/>
    <mergeCell ref="A47:CB47"/>
    <mergeCell ref="S49:CB49"/>
    <mergeCell ref="AH51:CB51"/>
    <mergeCell ref="A53:D53"/>
    <mergeCell ref="E53:AM53"/>
    <mergeCell ref="AN53:BA53"/>
    <mergeCell ref="BB53:BM53"/>
    <mergeCell ref="BN53:CB53"/>
    <mergeCell ref="A43:D43"/>
    <mergeCell ref="E43:AM43"/>
    <mergeCell ref="AN43:BA43"/>
    <mergeCell ref="BB43:BM43"/>
    <mergeCell ref="BN43:CB43"/>
    <mergeCell ref="A44:D44"/>
    <mergeCell ref="E44:AM44"/>
    <mergeCell ref="AN44:BA44"/>
    <mergeCell ref="BB44:BM44"/>
    <mergeCell ref="BN44:CB44"/>
    <mergeCell ref="A41:D41"/>
    <mergeCell ref="E41:AM41"/>
    <mergeCell ref="AN41:BA41"/>
    <mergeCell ref="BB41:BM41"/>
    <mergeCell ref="BN41:CB41"/>
    <mergeCell ref="A42:D42"/>
    <mergeCell ref="E42:AM42"/>
    <mergeCell ref="AN42:BA42"/>
    <mergeCell ref="BB42:BM42"/>
    <mergeCell ref="BN42:CB42"/>
    <mergeCell ref="A39:D39"/>
    <mergeCell ref="E39:AM39"/>
    <mergeCell ref="AN39:BA39"/>
    <mergeCell ref="BB39:BM39"/>
    <mergeCell ref="BN39:CB39"/>
    <mergeCell ref="A40:D40"/>
    <mergeCell ref="E40:AM40"/>
    <mergeCell ref="AN40:BA40"/>
    <mergeCell ref="BB40:BM40"/>
    <mergeCell ref="BN40:CB40"/>
    <mergeCell ref="A32:CB32"/>
    <mergeCell ref="S34:CB34"/>
    <mergeCell ref="AH36:CB36"/>
    <mergeCell ref="A38:D38"/>
    <mergeCell ref="E38:AM38"/>
    <mergeCell ref="AN38:BA38"/>
    <mergeCell ref="BB38:BM38"/>
    <mergeCell ref="BN38:CB38"/>
    <mergeCell ref="A29:D29"/>
    <mergeCell ref="E29:AM29"/>
    <mergeCell ref="AN29:BA29"/>
    <mergeCell ref="BB29:BI29"/>
    <mergeCell ref="BJ29:CB29"/>
    <mergeCell ref="A30:D30"/>
    <mergeCell ref="E30:AM30"/>
    <mergeCell ref="AN30:BA30"/>
    <mergeCell ref="BB30:BI30"/>
    <mergeCell ref="BJ30:CB30"/>
    <mergeCell ref="A27:D27"/>
    <mergeCell ref="E27:AM27"/>
    <mergeCell ref="AN27:BA27"/>
    <mergeCell ref="BB27:BI27"/>
    <mergeCell ref="BJ27:CB27"/>
    <mergeCell ref="A28:D28"/>
    <mergeCell ref="E28:AM28"/>
    <mergeCell ref="AN28:BA28"/>
    <mergeCell ref="BB28:BI28"/>
    <mergeCell ref="BJ28:CB28"/>
    <mergeCell ref="A25:D25"/>
    <mergeCell ref="E25:AM25"/>
    <mergeCell ref="AN25:BA25"/>
    <mergeCell ref="BB25:BI25"/>
    <mergeCell ref="BJ25:CB25"/>
    <mergeCell ref="A26:D26"/>
    <mergeCell ref="E26:AM26"/>
    <mergeCell ref="AN26:BA26"/>
    <mergeCell ref="BB26:BI26"/>
    <mergeCell ref="BJ26:CB26"/>
    <mergeCell ref="A23:D23"/>
    <mergeCell ref="E23:AM23"/>
    <mergeCell ref="AN23:BA23"/>
    <mergeCell ref="BB23:BI23"/>
    <mergeCell ref="BJ23:CB23"/>
    <mergeCell ref="A24:D24"/>
    <mergeCell ref="E24:AM24"/>
    <mergeCell ref="AN24:BA24"/>
    <mergeCell ref="BB24:BI24"/>
    <mergeCell ref="BJ24:CB24"/>
    <mergeCell ref="A21:D21"/>
    <mergeCell ref="E21:AM21"/>
    <mergeCell ref="AN21:BA21"/>
    <mergeCell ref="BB21:BI21"/>
    <mergeCell ref="BJ21:CB21"/>
    <mergeCell ref="A22:D22"/>
    <mergeCell ref="E22:AM22"/>
    <mergeCell ref="AN22:BA22"/>
    <mergeCell ref="BB22:BI22"/>
    <mergeCell ref="BJ22:CB22"/>
    <mergeCell ref="A11:D11"/>
    <mergeCell ref="E11:AM11"/>
    <mergeCell ref="AN11:BA11"/>
    <mergeCell ref="BB11:BM11"/>
    <mergeCell ref="BN11:CB11"/>
    <mergeCell ref="A14:CB14"/>
    <mergeCell ref="S16:CB16"/>
    <mergeCell ref="AH18:CB18"/>
    <mergeCell ref="A20:D20"/>
    <mergeCell ref="E20:AM20"/>
    <mergeCell ref="AN20:BA20"/>
    <mergeCell ref="BB20:BI20"/>
    <mergeCell ref="BJ20:CB20"/>
    <mergeCell ref="A12:D12"/>
    <mergeCell ref="E12:AM12"/>
    <mergeCell ref="AN12:BA12"/>
    <mergeCell ref="BB12:BM12"/>
    <mergeCell ref="BN12:CB12"/>
    <mergeCell ref="A13:D13"/>
    <mergeCell ref="E13:AM13"/>
    <mergeCell ref="AN13:BA13"/>
    <mergeCell ref="BB13:BM13"/>
    <mergeCell ref="BN13:CB13"/>
    <mergeCell ref="A9:D9"/>
    <mergeCell ref="E9:AM9"/>
    <mergeCell ref="AN9:BA9"/>
    <mergeCell ref="BB9:BM9"/>
    <mergeCell ref="BN9:CB9"/>
    <mergeCell ref="A10:D10"/>
    <mergeCell ref="E10:AM10"/>
    <mergeCell ref="AN10:BA10"/>
    <mergeCell ref="BB10:BM10"/>
    <mergeCell ref="BN10:CB10"/>
    <mergeCell ref="A1:CB1"/>
    <mergeCell ref="S3:CB3"/>
    <mergeCell ref="AH5:CB5"/>
    <mergeCell ref="A7:D7"/>
    <mergeCell ref="E7:AM7"/>
    <mergeCell ref="AN7:BA7"/>
    <mergeCell ref="BB7:BM7"/>
    <mergeCell ref="BN7:CB7"/>
    <mergeCell ref="A8:D8"/>
    <mergeCell ref="E8:AM8"/>
    <mergeCell ref="AN8:BA8"/>
    <mergeCell ref="BB8:BM8"/>
    <mergeCell ref="BN8:CB8"/>
  </mergeCells>
  <pageMargins left="0.78740157480314965" right="0.39370078740157483" top="0.59055118110236227" bottom="0.39370078740157483" header="0.27559055118110237" footer="0.27559055118110237"/>
  <pageSetup paperSize="9" scale="86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M81"/>
  <sheetViews>
    <sheetView zoomScaleNormal="100" workbookViewId="0">
      <selection activeCell="A8" sqref="A8:XFD18"/>
    </sheetView>
  </sheetViews>
  <sheetFormatPr defaultColWidth="1.109375" defaultRowHeight="13.2" x14ac:dyDescent="0.25"/>
  <cols>
    <col min="1" max="90" width="1.109375" style="26"/>
    <col min="91" max="91" width="9.5546875" style="26" customWidth="1"/>
    <col min="92" max="102" width="1.109375" style="26"/>
    <col min="103" max="103" width="4" style="26" bestFit="1" customWidth="1"/>
    <col min="104" max="346" width="1.109375" style="26"/>
    <col min="347" max="347" width="9.5546875" style="26" customWidth="1"/>
    <col min="348" max="358" width="1.109375" style="26"/>
    <col min="359" max="359" width="4" style="26" bestFit="1" customWidth="1"/>
    <col min="360" max="602" width="1.109375" style="26"/>
    <col min="603" max="603" width="9.5546875" style="26" customWidth="1"/>
    <col min="604" max="614" width="1.109375" style="26"/>
    <col min="615" max="615" width="4" style="26" bestFit="1" customWidth="1"/>
    <col min="616" max="858" width="1.109375" style="26"/>
    <col min="859" max="859" width="9.5546875" style="26" customWidth="1"/>
    <col min="860" max="870" width="1.109375" style="26"/>
    <col min="871" max="871" width="4" style="26" bestFit="1" customWidth="1"/>
    <col min="872" max="1114" width="1.109375" style="26"/>
    <col min="1115" max="1115" width="9.5546875" style="26" customWidth="1"/>
    <col min="1116" max="1126" width="1.109375" style="26"/>
    <col min="1127" max="1127" width="4" style="26" bestFit="1" customWidth="1"/>
    <col min="1128" max="1370" width="1.109375" style="26"/>
    <col min="1371" max="1371" width="9.5546875" style="26" customWidth="1"/>
    <col min="1372" max="1382" width="1.109375" style="26"/>
    <col min="1383" max="1383" width="4" style="26" bestFit="1" customWidth="1"/>
    <col min="1384" max="1626" width="1.109375" style="26"/>
    <col min="1627" max="1627" width="9.5546875" style="26" customWidth="1"/>
    <col min="1628" max="1638" width="1.109375" style="26"/>
    <col min="1639" max="1639" width="4" style="26" bestFit="1" customWidth="1"/>
    <col min="1640" max="1882" width="1.109375" style="26"/>
    <col min="1883" max="1883" width="9.5546875" style="26" customWidth="1"/>
    <col min="1884" max="1894" width="1.109375" style="26"/>
    <col min="1895" max="1895" width="4" style="26" bestFit="1" customWidth="1"/>
    <col min="1896" max="2138" width="1.109375" style="26"/>
    <col min="2139" max="2139" width="9.5546875" style="26" customWidth="1"/>
    <col min="2140" max="2150" width="1.109375" style="26"/>
    <col min="2151" max="2151" width="4" style="26" bestFit="1" customWidth="1"/>
    <col min="2152" max="2394" width="1.109375" style="26"/>
    <col min="2395" max="2395" width="9.5546875" style="26" customWidth="1"/>
    <col min="2396" max="2406" width="1.109375" style="26"/>
    <col min="2407" max="2407" width="4" style="26" bestFit="1" customWidth="1"/>
    <col min="2408" max="2650" width="1.109375" style="26"/>
    <col min="2651" max="2651" width="9.5546875" style="26" customWidth="1"/>
    <col min="2652" max="2662" width="1.109375" style="26"/>
    <col min="2663" max="2663" width="4" style="26" bestFit="1" customWidth="1"/>
    <col min="2664" max="2906" width="1.109375" style="26"/>
    <col min="2907" max="2907" width="9.5546875" style="26" customWidth="1"/>
    <col min="2908" max="2918" width="1.109375" style="26"/>
    <col min="2919" max="2919" width="4" style="26" bestFit="1" customWidth="1"/>
    <col min="2920" max="3162" width="1.109375" style="26"/>
    <col min="3163" max="3163" width="9.5546875" style="26" customWidth="1"/>
    <col min="3164" max="3174" width="1.109375" style="26"/>
    <col min="3175" max="3175" width="4" style="26" bestFit="1" customWidth="1"/>
    <col min="3176" max="3418" width="1.109375" style="26"/>
    <col min="3419" max="3419" width="9.5546875" style="26" customWidth="1"/>
    <col min="3420" max="3430" width="1.109375" style="26"/>
    <col min="3431" max="3431" width="4" style="26" bestFit="1" customWidth="1"/>
    <col min="3432" max="3674" width="1.109375" style="26"/>
    <col min="3675" max="3675" width="9.5546875" style="26" customWidth="1"/>
    <col min="3676" max="3686" width="1.109375" style="26"/>
    <col min="3687" max="3687" width="4" style="26" bestFit="1" customWidth="1"/>
    <col min="3688" max="3930" width="1.109375" style="26"/>
    <col min="3931" max="3931" width="9.5546875" style="26" customWidth="1"/>
    <col min="3932" max="3942" width="1.109375" style="26"/>
    <col min="3943" max="3943" width="4" style="26" bestFit="1" customWidth="1"/>
    <col min="3944" max="4186" width="1.109375" style="26"/>
    <col min="4187" max="4187" width="9.5546875" style="26" customWidth="1"/>
    <col min="4188" max="4198" width="1.109375" style="26"/>
    <col min="4199" max="4199" width="4" style="26" bestFit="1" customWidth="1"/>
    <col min="4200" max="4442" width="1.109375" style="26"/>
    <col min="4443" max="4443" width="9.5546875" style="26" customWidth="1"/>
    <col min="4444" max="4454" width="1.109375" style="26"/>
    <col min="4455" max="4455" width="4" style="26" bestFit="1" customWidth="1"/>
    <col min="4456" max="4698" width="1.109375" style="26"/>
    <col min="4699" max="4699" width="9.5546875" style="26" customWidth="1"/>
    <col min="4700" max="4710" width="1.109375" style="26"/>
    <col min="4711" max="4711" width="4" style="26" bestFit="1" customWidth="1"/>
    <col min="4712" max="4954" width="1.109375" style="26"/>
    <col min="4955" max="4955" width="9.5546875" style="26" customWidth="1"/>
    <col min="4956" max="4966" width="1.109375" style="26"/>
    <col min="4967" max="4967" width="4" style="26" bestFit="1" customWidth="1"/>
    <col min="4968" max="5210" width="1.109375" style="26"/>
    <col min="5211" max="5211" width="9.5546875" style="26" customWidth="1"/>
    <col min="5212" max="5222" width="1.109375" style="26"/>
    <col min="5223" max="5223" width="4" style="26" bestFit="1" customWidth="1"/>
    <col min="5224" max="5466" width="1.109375" style="26"/>
    <col min="5467" max="5467" width="9.5546875" style="26" customWidth="1"/>
    <col min="5468" max="5478" width="1.109375" style="26"/>
    <col min="5479" max="5479" width="4" style="26" bestFit="1" customWidth="1"/>
    <col min="5480" max="5722" width="1.109375" style="26"/>
    <col min="5723" max="5723" width="9.5546875" style="26" customWidth="1"/>
    <col min="5724" max="5734" width="1.109375" style="26"/>
    <col min="5735" max="5735" width="4" style="26" bestFit="1" customWidth="1"/>
    <col min="5736" max="5978" width="1.109375" style="26"/>
    <col min="5979" max="5979" width="9.5546875" style="26" customWidth="1"/>
    <col min="5980" max="5990" width="1.109375" style="26"/>
    <col min="5991" max="5991" width="4" style="26" bestFit="1" customWidth="1"/>
    <col min="5992" max="6234" width="1.109375" style="26"/>
    <col min="6235" max="6235" width="9.5546875" style="26" customWidth="1"/>
    <col min="6236" max="6246" width="1.109375" style="26"/>
    <col min="6247" max="6247" width="4" style="26" bestFit="1" customWidth="1"/>
    <col min="6248" max="6490" width="1.109375" style="26"/>
    <col min="6491" max="6491" width="9.5546875" style="26" customWidth="1"/>
    <col min="6492" max="6502" width="1.109375" style="26"/>
    <col min="6503" max="6503" width="4" style="26" bestFit="1" customWidth="1"/>
    <col min="6504" max="6746" width="1.109375" style="26"/>
    <col min="6747" max="6747" width="9.5546875" style="26" customWidth="1"/>
    <col min="6748" max="6758" width="1.109375" style="26"/>
    <col min="6759" max="6759" width="4" style="26" bestFit="1" customWidth="1"/>
    <col min="6760" max="7002" width="1.109375" style="26"/>
    <col min="7003" max="7003" width="9.5546875" style="26" customWidth="1"/>
    <col min="7004" max="7014" width="1.109375" style="26"/>
    <col min="7015" max="7015" width="4" style="26" bestFit="1" customWidth="1"/>
    <col min="7016" max="7258" width="1.109375" style="26"/>
    <col min="7259" max="7259" width="9.5546875" style="26" customWidth="1"/>
    <col min="7260" max="7270" width="1.109375" style="26"/>
    <col min="7271" max="7271" width="4" style="26" bestFit="1" customWidth="1"/>
    <col min="7272" max="7514" width="1.109375" style="26"/>
    <col min="7515" max="7515" width="9.5546875" style="26" customWidth="1"/>
    <col min="7516" max="7526" width="1.109375" style="26"/>
    <col min="7527" max="7527" width="4" style="26" bestFit="1" customWidth="1"/>
    <col min="7528" max="7770" width="1.109375" style="26"/>
    <col min="7771" max="7771" width="9.5546875" style="26" customWidth="1"/>
    <col min="7772" max="7782" width="1.109375" style="26"/>
    <col min="7783" max="7783" width="4" style="26" bestFit="1" customWidth="1"/>
    <col min="7784" max="8026" width="1.109375" style="26"/>
    <col min="8027" max="8027" width="9.5546875" style="26" customWidth="1"/>
    <col min="8028" max="8038" width="1.109375" style="26"/>
    <col min="8039" max="8039" width="4" style="26" bestFit="1" customWidth="1"/>
    <col min="8040" max="8282" width="1.109375" style="26"/>
    <col min="8283" max="8283" width="9.5546875" style="26" customWidth="1"/>
    <col min="8284" max="8294" width="1.109375" style="26"/>
    <col min="8295" max="8295" width="4" style="26" bestFit="1" customWidth="1"/>
    <col min="8296" max="8538" width="1.109375" style="26"/>
    <col min="8539" max="8539" width="9.5546875" style="26" customWidth="1"/>
    <col min="8540" max="8550" width="1.109375" style="26"/>
    <col min="8551" max="8551" width="4" style="26" bestFit="1" customWidth="1"/>
    <col min="8552" max="8794" width="1.109375" style="26"/>
    <col min="8795" max="8795" width="9.5546875" style="26" customWidth="1"/>
    <col min="8796" max="8806" width="1.109375" style="26"/>
    <col min="8807" max="8807" width="4" style="26" bestFit="1" customWidth="1"/>
    <col min="8808" max="9050" width="1.109375" style="26"/>
    <col min="9051" max="9051" width="9.5546875" style="26" customWidth="1"/>
    <col min="9052" max="9062" width="1.109375" style="26"/>
    <col min="9063" max="9063" width="4" style="26" bestFit="1" customWidth="1"/>
    <col min="9064" max="9306" width="1.109375" style="26"/>
    <col min="9307" max="9307" width="9.5546875" style="26" customWidth="1"/>
    <col min="9308" max="9318" width="1.109375" style="26"/>
    <col min="9319" max="9319" width="4" style="26" bestFit="1" customWidth="1"/>
    <col min="9320" max="9562" width="1.109375" style="26"/>
    <col min="9563" max="9563" width="9.5546875" style="26" customWidth="1"/>
    <col min="9564" max="9574" width="1.109375" style="26"/>
    <col min="9575" max="9575" width="4" style="26" bestFit="1" customWidth="1"/>
    <col min="9576" max="9818" width="1.109375" style="26"/>
    <col min="9819" max="9819" width="9.5546875" style="26" customWidth="1"/>
    <col min="9820" max="9830" width="1.109375" style="26"/>
    <col min="9831" max="9831" width="4" style="26" bestFit="1" customWidth="1"/>
    <col min="9832" max="10074" width="1.109375" style="26"/>
    <col min="10075" max="10075" width="9.5546875" style="26" customWidth="1"/>
    <col min="10076" max="10086" width="1.109375" style="26"/>
    <col min="10087" max="10087" width="4" style="26" bestFit="1" customWidth="1"/>
    <col min="10088" max="10330" width="1.109375" style="26"/>
    <col min="10331" max="10331" width="9.5546875" style="26" customWidth="1"/>
    <col min="10332" max="10342" width="1.109375" style="26"/>
    <col min="10343" max="10343" width="4" style="26" bestFit="1" customWidth="1"/>
    <col min="10344" max="10586" width="1.109375" style="26"/>
    <col min="10587" max="10587" width="9.5546875" style="26" customWidth="1"/>
    <col min="10588" max="10598" width="1.109375" style="26"/>
    <col min="10599" max="10599" width="4" style="26" bestFit="1" customWidth="1"/>
    <col min="10600" max="10842" width="1.109375" style="26"/>
    <col min="10843" max="10843" width="9.5546875" style="26" customWidth="1"/>
    <col min="10844" max="10854" width="1.109375" style="26"/>
    <col min="10855" max="10855" width="4" style="26" bestFit="1" customWidth="1"/>
    <col min="10856" max="11098" width="1.109375" style="26"/>
    <col min="11099" max="11099" width="9.5546875" style="26" customWidth="1"/>
    <col min="11100" max="11110" width="1.109375" style="26"/>
    <col min="11111" max="11111" width="4" style="26" bestFit="1" customWidth="1"/>
    <col min="11112" max="11354" width="1.109375" style="26"/>
    <col min="11355" max="11355" width="9.5546875" style="26" customWidth="1"/>
    <col min="11356" max="11366" width="1.109375" style="26"/>
    <col min="11367" max="11367" width="4" style="26" bestFit="1" customWidth="1"/>
    <col min="11368" max="11610" width="1.109375" style="26"/>
    <col min="11611" max="11611" width="9.5546875" style="26" customWidth="1"/>
    <col min="11612" max="11622" width="1.109375" style="26"/>
    <col min="11623" max="11623" width="4" style="26" bestFit="1" customWidth="1"/>
    <col min="11624" max="11866" width="1.109375" style="26"/>
    <col min="11867" max="11867" width="9.5546875" style="26" customWidth="1"/>
    <col min="11868" max="11878" width="1.109375" style="26"/>
    <col min="11879" max="11879" width="4" style="26" bestFit="1" customWidth="1"/>
    <col min="11880" max="12122" width="1.109375" style="26"/>
    <col min="12123" max="12123" width="9.5546875" style="26" customWidth="1"/>
    <col min="12124" max="12134" width="1.109375" style="26"/>
    <col min="12135" max="12135" width="4" style="26" bestFit="1" customWidth="1"/>
    <col min="12136" max="12378" width="1.109375" style="26"/>
    <col min="12379" max="12379" width="9.5546875" style="26" customWidth="1"/>
    <col min="12380" max="12390" width="1.109375" style="26"/>
    <col min="12391" max="12391" width="4" style="26" bestFit="1" customWidth="1"/>
    <col min="12392" max="12634" width="1.109375" style="26"/>
    <col min="12635" max="12635" width="9.5546875" style="26" customWidth="1"/>
    <col min="12636" max="12646" width="1.109375" style="26"/>
    <col min="12647" max="12647" width="4" style="26" bestFit="1" customWidth="1"/>
    <col min="12648" max="12890" width="1.109375" style="26"/>
    <col min="12891" max="12891" width="9.5546875" style="26" customWidth="1"/>
    <col min="12892" max="12902" width="1.109375" style="26"/>
    <col min="12903" max="12903" width="4" style="26" bestFit="1" customWidth="1"/>
    <col min="12904" max="13146" width="1.109375" style="26"/>
    <col min="13147" max="13147" width="9.5546875" style="26" customWidth="1"/>
    <col min="13148" max="13158" width="1.109375" style="26"/>
    <col min="13159" max="13159" width="4" style="26" bestFit="1" customWidth="1"/>
    <col min="13160" max="13402" width="1.109375" style="26"/>
    <col min="13403" max="13403" width="9.5546875" style="26" customWidth="1"/>
    <col min="13404" max="13414" width="1.109375" style="26"/>
    <col min="13415" max="13415" width="4" style="26" bestFit="1" customWidth="1"/>
    <col min="13416" max="13658" width="1.109375" style="26"/>
    <col min="13659" max="13659" width="9.5546875" style="26" customWidth="1"/>
    <col min="13660" max="13670" width="1.109375" style="26"/>
    <col min="13671" max="13671" width="4" style="26" bestFit="1" customWidth="1"/>
    <col min="13672" max="13914" width="1.109375" style="26"/>
    <col min="13915" max="13915" width="9.5546875" style="26" customWidth="1"/>
    <col min="13916" max="13926" width="1.109375" style="26"/>
    <col min="13927" max="13927" width="4" style="26" bestFit="1" customWidth="1"/>
    <col min="13928" max="14170" width="1.109375" style="26"/>
    <col min="14171" max="14171" width="9.5546875" style="26" customWidth="1"/>
    <col min="14172" max="14182" width="1.109375" style="26"/>
    <col min="14183" max="14183" width="4" style="26" bestFit="1" customWidth="1"/>
    <col min="14184" max="14426" width="1.109375" style="26"/>
    <col min="14427" max="14427" width="9.5546875" style="26" customWidth="1"/>
    <col min="14428" max="14438" width="1.109375" style="26"/>
    <col min="14439" max="14439" width="4" style="26" bestFit="1" customWidth="1"/>
    <col min="14440" max="14682" width="1.109375" style="26"/>
    <col min="14683" max="14683" width="9.5546875" style="26" customWidth="1"/>
    <col min="14684" max="14694" width="1.109375" style="26"/>
    <col min="14695" max="14695" width="4" style="26" bestFit="1" customWidth="1"/>
    <col min="14696" max="14938" width="1.109375" style="26"/>
    <col min="14939" max="14939" width="9.5546875" style="26" customWidth="1"/>
    <col min="14940" max="14950" width="1.109375" style="26"/>
    <col min="14951" max="14951" width="4" style="26" bestFit="1" customWidth="1"/>
    <col min="14952" max="15194" width="1.109375" style="26"/>
    <col min="15195" max="15195" width="9.5546875" style="26" customWidth="1"/>
    <col min="15196" max="15206" width="1.109375" style="26"/>
    <col min="15207" max="15207" width="4" style="26" bestFit="1" customWidth="1"/>
    <col min="15208" max="15450" width="1.109375" style="26"/>
    <col min="15451" max="15451" width="9.5546875" style="26" customWidth="1"/>
    <col min="15452" max="15462" width="1.109375" style="26"/>
    <col min="15463" max="15463" width="4" style="26" bestFit="1" customWidth="1"/>
    <col min="15464" max="15706" width="1.109375" style="26"/>
    <col min="15707" max="15707" width="9.5546875" style="26" customWidth="1"/>
    <col min="15708" max="15718" width="1.109375" style="26"/>
    <col min="15719" max="15719" width="4" style="26" bestFit="1" customWidth="1"/>
    <col min="15720" max="15962" width="1.109375" style="26"/>
    <col min="15963" max="15963" width="9.5546875" style="26" customWidth="1"/>
    <col min="15964" max="15974" width="1.109375" style="26"/>
    <col min="15975" max="15975" width="4" style="26" bestFit="1" customWidth="1"/>
    <col min="15976" max="16218" width="1.109375" style="26"/>
    <col min="16219" max="16219" width="9.5546875" style="26" customWidth="1"/>
    <col min="16220" max="16230" width="1.109375" style="26"/>
    <col min="16231" max="16231" width="4" style="26" bestFit="1" customWidth="1"/>
    <col min="16232" max="16384" width="1.109375" style="26"/>
  </cols>
  <sheetData>
    <row r="1" spans="1:81" s="23" customFormat="1" ht="30.75" customHeight="1" x14ac:dyDescent="0.3">
      <c r="A1" s="428" t="s">
        <v>513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8"/>
      <c r="BP1" s="428"/>
      <c r="BQ1" s="428"/>
      <c r="BR1" s="428"/>
      <c r="BS1" s="428"/>
      <c r="BT1" s="428"/>
      <c r="BU1" s="428"/>
      <c r="BV1" s="428"/>
      <c r="BW1" s="428"/>
      <c r="BX1" s="428"/>
      <c r="BY1" s="428"/>
      <c r="BZ1" s="428"/>
      <c r="CA1" s="428"/>
      <c r="CB1" s="428"/>
    </row>
    <row r="2" spans="1:81" s="25" customFormat="1" ht="7.8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</row>
    <row r="3" spans="1:81" s="23" customFormat="1" ht="15.6" x14ac:dyDescent="0.3">
      <c r="A3" s="23" t="s">
        <v>174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475" t="s">
        <v>299</v>
      </c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  <c r="AJ3" s="475"/>
      <c r="AK3" s="475"/>
      <c r="AL3" s="475"/>
      <c r="AM3" s="475"/>
      <c r="AN3" s="475"/>
      <c r="AO3" s="475"/>
      <c r="AP3" s="475"/>
      <c r="AQ3" s="475"/>
      <c r="AR3" s="475"/>
      <c r="AS3" s="475"/>
      <c r="AT3" s="475"/>
      <c r="AU3" s="475"/>
      <c r="AV3" s="475"/>
      <c r="AW3" s="475"/>
      <c r="AX3" s="475"/>
      <c r="AY3" s="475"/>
      <c r="AZ3" s="475"/>
      <c r="BA3" s="475"/>
      <c r="BB3" s="475"/>
      <c r="BC3" s="475"/>
      <c r="BD3" s="475"/>
      <c r="BE3" s="475"/>
      <c r="BF3" s="475"/>
      <c r="BG3" s="475"/>
      <c r="BH3" s="475"/>
      <c r="BI3" s="475"/>
      <c r="BJ3" s="475"/>
      <c r="BK3" s="475"/>
      <c r="BL3" s="475"/>
      <c r="BM3" s="475"/>
      <c r="BN3" s="475"/>
      <c r="BO3" s="475"/>
      <c r="BP3" s="475"/>
      <c r="BQ3" s="475"/>
      <c r="BR3" s="475"/>
      <c r="BS3" s="475"/>
      <c r="BT3" s="475"/>
      <c r="BU3" s="475"/>
      <c r="BV3" s="475"/>
      <c r="BW3" s="475"/>
      <c r="BX3" s="475"/>
      <c r="BY3" s="475"/>
      <c r="BZ3" s="475"/>
      <c r="CA3" s="475"/>
      <c r="CB3" s="475"/>
    </row>
    <row r="4" spans="1:81" s="25" customFormat="1" ht="7.8" x14ac:dyDescent="0.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</row>
    <row r="5" spans="1:81" s="23" customFormat="1" ht="47.25" customHeight="1" x14ac:dyDescent="0.3">
      <c r="A5" s="23" t="s">
        <v>85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519" t="s">
        <v>410</v>
      </c>
      <c r="AI5" s="519"/>
      <c r="AJ5" s="519"/>
      <c r="AK5" s="519"/>
      <c r="AL5" s="519"/>
      <c r="AM5" s="519"/>
      <c r="AN5" s="519"/>
      <c r="AO5" s="519"/>
      <c r="AP5" s="519"/>
      <c r="AQ5" s="519"/>
      <c r="AR5" s="519"/>
      <c r="AS5" s="519"/>
      <c r="AT5" s="519"/>
      <c r="AU5" s="519"/>
      <c r="AV5" s="519"/>
      <c r="AW5" s="519"/>
      <c r="AX5" s="519"/>
      <c r="AY5" s="519"/>
      <c r="AZ5" s="519"/>
      <c r="BA5" s="519"/>
      <c r="BB5" s="519"/>
      <c r="BC5" s="519"/>
      <c r="BD5" s="519"/>
      <c r="BE5" s="519"/>
      <c r="BF5" s="519"/>
      <c r="BG5" s="519"/>
      <c r="BH5" s="519"/>
      <c r="BI5" s="519"/>
      <c r="BJ5" s="519"/>
      <c r="BK5" s="519"/>
      <c r="BL5" s="519"/>
      <c r="BM5" s="519"/>
      <c r="BN5" s="519"/>
      <c r="BO5" s="519"/>
      <c r="BP5" s="519"/>
      <c r="BQ5" s="519"/>
      <c r="BR5" s="519"/>
      <c r="BS5" s="519"/>
      <c r="BT5" s="519"/>
      <c r="BU5" s="519"/>
      <c r="BV5" s="519"/>
      <c r="BW5" s="519"/>
      <c r="BX5" s="519"/>
      <c r="BY5" s="519"/>
      <c r="BZ5" s="519"/>
      <c r="CA5" s="519"/>
      <c r="CB5" s="519"/>
    </row>
    <row r="6" spans="1:81" s="23" customFormat="1" ht="15.6" x14ac:dyDescent="0.3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1" s="23" customFormat="1" ht="15.6" x14ac:dyDescent="0.3">
      <c r="A7" s="389" t="s">
        <v>193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89"/>
      <c r="BG7" s="389"/>
      <c r="BH7" s="389"/>
      <c r="BI7" s="389"/>
      <c r="BJ7" s="389"/>
      <c r="BK7" s="389"/>
      <c r="BL7" s="389"/>
      <c r="BM7" s="389"/>
      <c r="BN7" s="389"/>
      <c r="BO7" s="389"/>
      <c r="BP7" s="389"/>
      <c r="BQ7" s="389"/>
      <c r="BR7" s="389"/>
      <c r="BS7" s="389"/>
      <c r="BT7" s="389"/>
      <c r="BU7" s="389"/>
      <c r="BV7" s="389"/>
      <c r="BW7" s="389"/>
      <c r="BX7" s="389"/>
      <c r="BY7" s="389"/>
      <c r="BZ7" s="389"/>
      <c r="CA7" s="389"/>
      <c r="CB7" s="389"/>
    </row>
    <row r="8" spans="1:81" s="23" customFormat="1" ht="15.6" x14ac:dyDescent="0.3">
      <c r="A8" s="229"/>
      <c r="B8" s="389" t="s">
        <v>520</v>
      </c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389"/>
      <c r="BE8" s="389"/>
      <c r="BF8" s="389"/>
      <c r="BG8" s="389"/>
      <c r="BH8" s="389"/>
      <c r="BI8" s="389"/>
      <c r="BJ8" s="389"/>
      <c r="BK8" s="389"/>
      <c r="BL8" s="389"/>
      <c r="BM8" s="389"/>
      <c r="BN8" s="389"/>
      <c r="BO8" s="389"/>
      <c r="BP8" s="389"/>
      <c r="BQ8" s="389"/>
      <c r="BR8" s="389"/>
      <c r="BS8" s="389"/>
      <c r="BT8" s="389"/>
      <c r="BU8" s="389"/>
      <c r="BV8" s="389"/>
      <c r="BW8" s="389"/>
      <c r="BX8" s="389"/>
      <c r="BY8" s="389"/>
      <c r="BZ8" s="389"/>
      <c r="CA8" s="389"/>
      <c r="CB8" s="389"/>
      <c r="CC8" s="389"/>
    </row>
    <row r="10" spans="1:81" x14ac:dyDescent="0.25">
      <c r="A10" s="386" t="s">
        <v>88</v>
      </c>
      <c r="B10" s="387"/>
      <c r="C10" s="387"/>
      <c r="D10" s="388"/>
      <c r="E10" s="386" t="s">
        <v>122</v>
      </c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387"/>
      <c r="Z10" s="387"/>
      <c r="AA10" s="387"/>
      <c r="AB10" s="387"/>
      <c r="AC10" s="387"/>
      <c r="AD10" s="387"/>
      <c r="AE10" s="387"/>
      <c r="AF10" s="387"/>
      <c r="AG10" s="387"/>
      <c r="AH10" s="387"/>
      <c r="AI10" s="388"/>
      <c r="AJ10" s="386" t="s">
        <v>124</v>
      </c>
      <c r="AK10" s="387"/>
      <c r="AL10" s="387"/>
      <c r="AM10" s="387"/>
      <c r="AN10" s="387"/>
      <c r="AO10" s="387"/>
      <c r="AP10" s="387"/>
      <c r="AQ10" s="387"/>
      <c r="AR10" s="387"/>
      <c r="AS10" s="387"/>
      <c r="AT10" s="388"/>
      <c r="AU10" s="386" t="s">
        <v>124</v>
      </c>
      <c r="AV10" s="387"/>
      <c r="AW10" s="387"/>
      <c r="AX10" s="387"/>
      <c r="AY10" s="387"/>
      <c r="AZ10" s="387"/>
      <c r="BA10" s="387"/>
      <c r="BB10" s="387"/>
      <c r="BC10" s="387"/>
      <c r="BD10" s="388"/>
      <c r="BE10" s="386" t="s">
        <v>194</v>
      </c>
      <c r="BF10" s="387"/>
      <c r="BG10" s="387"/>
      <c r="BH10" s="387"/>
      <c r="BI10" s="387"/>
      <c r="BJ10" s="387"/>
      <c r="BK10" s="387"/>
      <c r="BL10" s="387"/>
      <c r="BM10" s="387"/>
      <c r="BN10" s="387"/>
      <c r="BO10" s="388"/>
      <c r="BP10" s="386" t="s">
        <v>78</v>
      </c>
      <c r="BQ10" s="387"/>
      <c r="BR10" s="387"/>
      <c r="BS10" s="387"/>
      <c r="BT10" s="387"/>
      <c r="BU10" s="387"/>
      <c r="BV10" s="387"/>
      <c r="BW10" s="387"/>
      <c r="BX10" s="387"/>
      <c r="BY10" s="387"/>
      <c r="BZ10" s="387"/>
      <c r="CA10" s="387"/>
      <c r="CB10" s="388"/>
    </row>
    <row r="11" spans="1:81" x14ac:dyDescent="0.25">
      <c r="A11" s="383" t="s">
        <v>95</v>
      </c>
      <c r="B11" s="384"/>
      <c r="C11" s="384"/>
      <c r="D11" s="385"/>
      <c r="E11" s="383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5"/>
      <c r="AJ11" s="383" t="s">
        <v>195</v>
      </c>
      <c r="AK11" s="384"/>
      <c r="AL11" s="384"/>
      <c r="AM11" s="384"/>
      <c r="AN11" s="384"/>
      <c r="AO11" s="384"/>
      <c r="AP11" s="384"/>
      <c r="AQ11" s="384"/>
      <c r="AR11" s="384"/>
      <c r="AS11" s="384"/>
      <c r="AT11" s="385"/>
      <c r="AU11" s="383" t="s">
        <v>196</v>
      </c>
      <c r="AV11" s="384"/>
      <c r="AW11" s="384"/>
      <c r="AX11" s="384"/>
      <c r="AY11" s="384"/>
      <c r="AZ11" s="384"/>
      <c r="BA11" s="384"/>
      <c r="BB11" s="384"/>
      <c r="BC11" s="384"/>
      <c r="BD11" s="385"/>
      <c r="BE11" s="383" t="s">
        <v>197</v>
      </c>
      <c r="BF11" s="384"/>
      <c r="BG11" s="384"/>
      <c r="BH11" s="384"/>
      <c r="BI11" s="384"/>
      <c r="BJ11" s="384"/>
      <c r="BK11" s="384"/>
      <c r="BL11" s="384"/>
      <c r="BM11" s="384"/>
      <c r="BN11" s="384"/>
      <c r="BO11" s="385"/>
      <c r="BP11" s="383" t="s">
        <v>128</v>
      </c>
      <c r="BQ11" s="384"/>
      <c r="BR11" s="384"/>
      <c r="BS11" s="384"/>
      <c r="BT11" s="384"/>
      <c r="BU11" s="384"/>
      <c r="BV11" s="384"/>
      <c r="BW11" s="384"/>
      <c r="BX11" s="384"/>
      <c r="BY11" s="384"/>
      <c r="BZ11" s="384"/>
      <c r="CA11" s="384"/>
      <c r="CB11" s="385"/>
    </row>
    <row r="12" spans="1:81" x14ac:dyDescent="0.25">
      <c r="A12" s="383"/>
      <c r="B12" s="384"/>
      <c r="C12" s="384"/>
      <c r="D12" s="385"/>
      <c r="E12" s="383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5"/>
      <c r="AJ12" s="383"/>
      <c r="AK12" s="384"/>
      <c r="AL12" s="384"/>
      <c r="AM12" s="384"/>
      <c r="AN12" s="384"/>
      <c r="AO12" s="384"/>
      <c r="AP12" s="384"/>
      <c r="AQ12" s="384"/>
      <c r="AR12" s="384"/>
      <c r="AS12" s="384"/>
      <c r="AT12" s="385"/>
      <c r="AU12" s="383" t="s">
        <v>198</v>
      </c>
      <c r="AV12" s="384"/>
      <c r="AW12" s="384"/>
      <c r="AX12" s="384"/>
      <c r="AY12" s="384"/>
      <c r="AZ12" s="384"/>
      <c r="BA12" s="384"/>
      <c r="BB12" s="384"/>
      <c r="BC12" s="384"/>
      <c r="BD12" s="385"/>
      <c r="BE12" s="383" t="s">
        <v>131</v>
      </c>
      <c r="BF12" s="384"/>
      <c r="BG12" s="384"/>
      <c r="BH12" s="384"/>
      <c r="BI12" s="384"/>
      <c r="BJ12" s="384"/>
      <c r="BK12" s="384"/>
      <c r="BL12" s="384"/>
      <c r="BM12" s="384"/>
      <c r="BN12" s="384"/>
      <c r="BO12" s="385"/>
      <c r="BP12" s="383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4"/>
      <c r="CB12" s="385"/>
    </row>
    <row r="13" spans="1:81" x14ac:dyDescent="0.25">
      <c r="A13" s="429"/>
      <c r="B13" s="430"/>
      <c r="C13" s="430"/>
      <c r="D13" s="431"/>
      <c r="E13" s="429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430"/>
      <c r="AH13" s="430"/>
      <c r="AI13" s="431"/>
      <c r="AJ13" s="429"/>
      <c r="AK13" s="430"/>
      <c r="AL13" s="430"/>
      <c r="AM13" s="430"/>
      <c r="AN13" s="430"/>
      <c r="AO13" s="430"/>
      <c r="AP13" s="430"/>
      <c r="AQ13" s="430"/>
      <c r="AR13" s="430"/>
      <c r="AS13" s="430"/>
      <c r="AT13" s="431"/>
      <c r="AU13" s="429"/>
      <c r="AV13" s="430"/>
      <c r="AW13" s="430"/>
      <c r="AX13" s="430"/>
      <c r="AY13" s="430"/>
      <c r="AZ13" s="430"/>
      <c r="BA13" s="430"/>
      <c r="BB13" s="430"/>
      <c r="BC13" s="430"/>
      <c r="BD13" s="431"/>
      <c r="BE13" s="429"/>
      <c r="BF13" s="430"/>
      <c r="BG13" s="430"/>
      <c r="BH13" s="430"/>
      <c r="BI13" s="430"/>
      <c r="BJ13" s="430"/>
      <c r="BK13" s="430"/>
      <c r="BL13" s="430"/>
      <c r="BM13" s="430"/>
      <c r="BN13" s="430"/>
      <c r="BO13" s="431"/>
      <c r="BP13" s="429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  <c r="CB13" s="431"/>
    </row>
    <row r="14" spans="1:81" x14ac:dyDescent="0.25">
      <c r="A14" s="429">
        <v>1</v>
      </c>
      <c r="B14" s="430"/>
      <c r="C14" s="430"/>
      <c r="D14" s="431"/>
      <c r="E14" s="429">
        <v>2</v>
      </c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1"/>
      <c r="AJ14" s="429">
        <v>3</v>
      </c>
      <c r="AK14" s="430"/>
      <c r="AL14" s="430"/>
      <c r="AM14" s="430"/>
      <c r="AN14" s="430"/>
      <c r="AO14" s="430"/>
      <c r="AP14" s="430"/>
      <c r="AQ14" s="430"/>
      <c r="AR14" s="430"/>
      <c r="AS14" s="430"/>
      <c r="AT14" s="431"/>
      <c r="AU14" s="429">
        <v>4</v>
      </c>
      <c r="AV14" s="430"/>
      <c r="AW14" s="430"/>
      <c r="AX14" s="430"/>
      <c r="AY14" s="430"/>
      <c r="AZ14" s="430"/>
      <c r="BA14" s="430"/>
      <c r="BB14" s="430"/>
      <c r="BC14" s="430"/>
      <c r="BD14" s="431"/>
      <c r="BE14" s="429">
        <v>5</v>
      </c>
      <c r="BF14" s="430"/>
      <c r="BG14" s="430"/>
      <c r="BH14" s="430"/>
      <c r="BI14" s="430"/>
      <c r="BJ14" s="430"/>
      <c r="BK14" s="430"/>
      <c r="BL14" s="430"/>
      <c r="BM14" s="430"/>
      <c r="BN14" s="430"/>
      <c r="BO14" s="431"/>
      <c r="BP14" s="429">
        <v>6</v>
      </c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  <c r="CB14" s="431"/>
    </row>
    <row r="15" spans="1:81" x14ac:dyDescent="0.25">
      <c r="A15" s="425">
        <v>1</v>
      </c>
      <c r="B15" s="426"/>
      <c r="C15" s="426"/>
      <c r="D15" s="427"/>
      <c r="E15" s="432" t="s">
        <v>300</v>
      </c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4"/>
      <c r="AJ15" s="425">
        <v>1</v>
      </c>
      <c r="AK15" s="426"/>
      <c r="AL15" s="426"/>
      <c r="AM15" s="426"/>
      <c r="AN15" s="426"/>
      <c r="AO15" s="426"/>
      <c r="AP15" s="426"/>
      <c r="AQ15" s="426"/>
      <c r="AR15" s="426"/>
      <c r="AS15" s="426"/>
      <c r="AT15" s="427"/>
      <c r="AU15" s="425">
        <v>4</v>
      </c>
      <c r="AV15" s="426"/>
      <c r="AW15" s="426"/>
      <c r="AX15" s="426"/>
      <c r="AY15" s="426"/>
      <c r="AZ15" s="426"/>
      <c r="BA15" s="426"/>
      <c r="BB15" s="426"/>
      <c r="BC15" s="426"/>
      <c r="BD15" s="427"/>
      <c r="BE15" s="438">
        <v>250</v>
      </c>
      <c r="BF15" s="439"/>
      <c r="BG15" s="439"/>
      <c r="BH15" s="439"/>
      <c r="BI15" s="439"/>
      <c r="BJ15" s="439"/>
      <c r="BK15" s="439"/>
      <c r="BL15" s="439"/>
      <c r="BM15" s="439"/>
      <c r="BN15" s="439"/>
      <c r="BO15" s="440"/>
      <c r="BP15" s="438">
        <f>AJ15*AU15*BE15</f>
        <v>1000</v>
      </c>
      <c r="BQ15" s="439"/>
      <c r="BR15" s="439"/>
      <c r="BS15" s="439"/>
      <c r="BT15" s="439"/>
      <c r="BU15" s="439"/>
      <c r="BV15" s="439"/>
      <c r="BW15" s="439"/>
      <c r="BX15" s="439"/>
      <c r="BY15" s="439"/>
      <c r="BZ15" s="439"/>
      <c r="CA15" s="439"/>
      <c r="CB15" s="440"/>
    </row>
    <row r="16" spans="1:81" x14ac:dyDescent="0.25">
      <c r="A16" s="432"/>
      <c r="B16" s="433"/>
      <c r="C16" s="433"/>
      <c r="D16" s="434"/>
      <c r="E16" s="413" t="s">
        <v>120</v>
      </c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4"/>
      <c r="AG16" s="414"/>
      <c r="AH16" s="414"/>
      <c r="AI16" s="415"/>
      <c r="AJ16" s="425" t="s">
        <v>9</v>
      </c>
      <c r="AK16" s="426"/>
      <c r="AL16" s="426"/>
      <c r="AM16" s="426"/>
      <c r="AN16" s="426"/>
      <c r="AO16" s="426"/>
      <c r="AP16" s="426"/>
      <c r="AQ16" s="426"/>
      <c r="AR16" s="426"/>
      <c r="AS16" s="426"/>
      <c r="AT16" s="427"/>
      <c r="AU16" s="425" t="s">
        <v>9</v>
      </c>
      <c r="AV16" s="426"/>
      <c r="AW16" s="426"/>
      <c r="AX16" s="426"/>
      <c r="AY16" s="426"/>
      <c r="AZ16" s="426"/>
      <c r="BA16" s="426"/>
      <c r="BB16" s="426"/>
      <c r="BC16" s="426"/>
      <c r="BD16" s="427"/>
      <c r="BE16" s="438" t="s">
        <v>9</v>
      </c>
      <c r="BF16" s="439"/>
      <c r="BG16" s="439"/>
      <c r="BH16" s="439"/>
      <c r="BI16" s="439"/>
      <c r="BJ16" s="439"/>
      <c r="BK16" s="439"/>
      <c r="BL16" s="439"/>
      <c r="BM16" s="439"/>
      <c r="BN16" s="439"/>
      <c r="BO16" s="440"/>
      <c r="BP16" s="438">
        <f>SUM(BP15:CB15)</f>
        <v>1000</v>
      </c>
      <c r="BQ16" s="439"/>
      <c r="BR16" s="439"/>
      <c r="BS16" s="439"/>
      <c r="BT16" s="439"/>
      <c r="BU16" s="439"/>
      <c r="BV16" s="439"/>
      <c r="BW16" s="439"/>
      <c r="BX16" s="439"/>
      <c r="BY16" s="439"/>
      <c r="BZ16" s="439"/>
      <c r="CA16" s="439"/>
      <c r="CB16" s="440"/>
    </row>
    <row r="17" spans="1:91" x14ac:dyDescent="0.25">
      <c r="A17" s="432"/>
      <c r="B17" s="433"/>
      <c r="C17" s="433"/>
      <c r="D17" s="434"/>
      <c r="E17" s="413" t="s">
        <v>121</v>
      </c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5"/>
      <c r="AJ17" s="425" t="s">
        <v>9</v>
      </c>
      <c r="AK17" s="426"/>
      <c r="AL17" s="426"/>
      <c r="AM17" s="426"/>
      <c r="AN17" s="426"/>
      <c r="AO17" s="426"/>
      <c r="AP17" s="426"/>
      <c r="AQ17" s="426"/>
      <c r="AR17" s="426"/>
      <c r="AS17" s="426"/>
      <c r="AT17" s="427"/>
      <c r="AU17" s="425" t="s">
        <v>9</v>
      </c>
      <c r="AV17" s="426"/>
      <c r="AW17" s="426"/>
      <c r="AX17" s="426"/>
      <c r="AY17" s="426"/>
      <c r="AZ17" s="426"/>
      <c r="BA17" s="426"/>
      <c r="BB17" s="426"/>
      <c r="BC17" s="426"/>
      <c r="BD17" s="427"/>
      <c r="BE17" s="438" t="s">
        <v>9</v>
      </c>
      <c r="BF17" s="439"/>
      <c r="BG17" s="439"/>
      <c r="BH17" s="439"/>
      <c r="BI17" s="439"/>
      <c r="BJ17" s="439"/>
      <c r="BK17" s="439"/>
      <c r="BL17" s="439"/>
      <c r="BM17" s="439"/>
      <c r="BN17" s="439"/>
      <c r="BO17" s="440"/>
      <c r="BP17" s="477">
        <f>BP16</f>
        <v>1000</v>
      </c>
      <c r="BQ17" s="478"/>
      <c r="BR17" s="478"/>
      <c r="BS17" s="478"/>
      <c r="BT17" s="478"/>
      <c r="BU17" s="478"/>
      <c r="BV17" s="478"/>
      <c r="BW17" s="478"/>
      <c r="BX17" s="478"/>
      <c r="BY17" s="478"/>
      <c r="BZ17" s="478"/>
      <c r="CA17" s="478"/>
      <c r="CB17" s="479"/>
    </row>
    <row r="18" spans="1:91" s="23" customFormat="1" ht="21.75" customHeight="1" x14ac:dyDescent="0.3">
      <c r="A18" s="389" t="s">
        <v>521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</row>
    <row r="20" spans="1:91" x14ac:dyDescent="0.25">
      <c r="A20" s="386" t="s">
        <v>88</v>
      </c>
      <c r="B20" s="387"/>
      <c r="C20" s="387"/>
      <c r="D20" s="388"/>
      <c r="E20" s="386" t="s">
        <v>122</v>
      </c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8"/>
      <c r="AJ20" s="386" t="s">
        <v>124</v>
      </c>
      <c r="AK20" s="387"/>
      <c r="AL20" s="387"/>
      <c r="AM20" s="387"/>
      <c r="AN20" s="387"/>
      <c r="AO20" s="387"/>
      <c r="AP20" s="387"/>
      <c r="AQ20" s="387"/>
      <c r="AR20" s="387"/>
      <c r="AS20" s="387"/>
      <c r="AT20" s="388"/>
      <c r="AU20" s="386" t="s">
        <v>124</v>
      </c>
      <c r="AV20" s="387"/>
      <c r="AW20" s="387"/>
      <c r="AX20" s="387"/>
      <c r="AY20" s="387"/>
      <c r="AZ20" s="387"/>
      <c r="BA20" s="387"/>
      <c r="BB20" s="387"/>
      <c r="BC20" s="387"/>
      <c r="BD20" s="388"/>
      <c r="BE20" s="386" t="s">
        <v>194</v>
      </c>
      <c r="BF20" s="387"/>
      <c r="BG20" s="387"/>
      <c r="BH20" s="387"/>
      <c r="BI20" s="387"/>
      <c r="BJ20" s="387"/>
      <c r="BK20" s="387"/>
      <c r="BL20" s="387"/>
      <c r="BM20" s="387"/>
      <c r="BN20" s="387"/>
      <c r="BO20" s="388"/>
      <c r="BP20" s="386" t="s">
        <v>78</v>
      </c>
      <c r="BQ20" s="387"/>
      <c r="BR20" s="387"/>
      <c r="BS20" s="387"/>
      <c r="BT20" s="387"/>
      <c r="BU20" s="387"/>
      <c r="BV20" s="387"/>
      <c r="BW20" s="387"/>
      <c r="BX20" s="387"/>
      <c r="BY20" s="387"/>
      <c r="BZ20" s="387"/>
      <c r="CA20" s="387"/>
      <c r="CB20" s="388"/>
    </row>
    <row r="21" spans="1:91" x14ac:dyDescent="0.25">
      <c r="A21" s="383" t="s">
        <v>95</v>
      </c>
      <c r="B21" s="384"/>
      <c r="C21" s="384"/>
      <c r="D21" s="385"/>
      <c r="E21" s="383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5"/>
      <c r="AJ21" s="383" t="s">
        <v>195</v>
      </c>
      <c r="AK21" s="384"/>
      <c r="AL21" s="384"/>
      <c r="AM21" s="384"/>
      <c r="AN21" s="384"/>
      <c r="AO21" s="384"/>
      <c r="AP21" s="384"/>
      <c r="AQ21" s="384"/>
      <c r="AR21" s="384"/>
      <c r="AS21" s="384"/>
      <c r="AT21" s="385"/>
      <c r="AU21" s="383" t="s">
        <v>196</v>
      </c>
      <c r="AV21" s="384"/>
      <c r="AW21" s="384"/>
      <c r="AX21" s="384"/>
      <c r="AY21" s="384"/>
      <c r="AZ21" s="384"/>
      <c r="BA21" s="384"/>
      <c r="BB21" s="384"/>
      <c r="BC21" s="384"/>
      <c r="BD21" s="385"/>
      <c r="BE21" s="383" t="s">
        <v>197</v>
      </c>
      <c r="BF21" s="384"/>
      <c r="BG21" s="384"/>
      <c r="BH21" s="384"/>
      <c r="BI21" s="384"/>
      <c r="BJ21" s="384"/>
      <c r="BK21" s="384"/>
      <c r="BL21" s="384"/>
      <c r="BM21" s="384"/>
      <c r="BN21" s="384"/>
      <c r="BO21" s="385"/>
      <c r="BP21" s="383" t="s">
        <v>128</v>
      </c>
      <c r="BQ21" s="384"/>
      <c r="BR21" s="384"/>
      <c r="BS21" s="384"/>
      <c r="BT21" s="384"/>
      <c r="BU21" s="384"/>
      <c r="BV21" s="384"/>
      <c r="BW21" s="384"/>
      <c r="BX21" s="384"/>
      <c r="BY21" s="384"/>
      <c r="BZ21" s="384"/>
      <c r="CA21" s="384"/>
      <c r="CB21" s="385"/>
    </row>
    <row r="22" spans="1:91" x14ac:dyDescent="0.25">
      <c r="A22" s="383"/>
      <c r="B22" s="384"/>
      <c r="C22" s="384"/>
      <c r="D22" s="385"/>
      <c r="E22" s="383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5"/>
      <c r="AJ22" s="383"/>
      <c r="AK22" s="384"/>
      <c r="AL22" s="384"/>
      <c r="AM22" s="384"/>
      <c r="AN22" s="384"/>
      <c r="AO22" s="384"/>
      <c r="AP22" s="384"/>
      <c r="AQ22" s="384"/>
      <c r="AR22" s="384"/>
      <c r="AS22" s="384"/>
      <c r="AT22" s="385"/>
      <c r="AU22" s="383" t="s">
        <v>198</v>
      </c>
      <c r="AV22" s="384"/>
      <c r="AW22" s="384"/>
      <c r="AX22" s="384"/>
      <c r="AY22" s="384"/>
      <c r="AZ22" s="384"/>
      <c r="BA22" s="384"/>
      <c r="BB22" s="384"/>
      <c r="BC22" s="384"/>
      <c r="BD22" s="385"/>
      <c r="BE22" s="383" t="s">
        <v>131</v>
      </c>
      <c r="BF22" s="384"/>
      <c r="BG22" s="384"/>
      <c r="BH22" s="384"/>
      <c r="BI22" s="384"/>
      <c r="BJ22" s="384"/>
      <c r="BK22" s="384"/>
      <c r="BL22" s="384"/>
      <c r="BM22" s="384"/>
      <c r="BN22" s="384"/>
      <c r="BO22" s="385"/>
      <c r="BP22" s="383"/>
      <c r="BQ22" s="384"/>
      <c r="BR22" s="384"/>
      <c r="BS22" s="384"/>
      <c r="BT22" s="384"/>
      <c r="BU22" s="384"/>
      <c r="BV22" s="384"/>
      <c r="BW22" s="384"/>
      <c r="BX22" s="384"/>
      <c r="BY22" s="384"/>
      <c r="BZ22" s="384"/>
      <c r="CA22" s="384"/>
      <c r="CB22" s="385"/>
    </row>
    <row r="23" spans="1:91" x14ac:dyDescent="0.25">
      <c r="A23" s="429"/>
      <c r="B23" s="430"/>
      <c r="C23" s="430"/>
      <c r="D23" s="431"/>
      <c r="E23" s="429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0"/>
      <c r="AD23" s="430"/>
      <c r="AE23" s="430"/>
      <c r="AF23" s="430"/>
      <c r="AG23" s="430"/>
      <c r="AH23" s="430"/>
      <c r="AI23" s="431"/>
      <c r="AJ23" s="429"/>
      <c r="AK23" s="430"/>
      <c r="AL23" s="430"/>
      <c r="AM23" s="430"/>
      <c r="AN23" s="430"/>
      <c r="AO23" s="430"/>
      <c r="AP23" s="430"/>
      <c r="AQ23" s="430"/>
      <c r="AR23" s="430"/>
      <c r="AS23" s="430"/>
      <c r="AT23" s="431"/>
      <c r="AU23" s="429"/>
      <c r="AV23" s="430"/>
      <c r="AW23" s="430"/>
      <c r="AX23" s="430"/>
      <c r="AY23" s="430"/>
      <c r="AZ23" s="430"/>
      <c r="BA23" s="430"/>
      <c r="BB23" s="430"/>
      <c r="BC23" s="430"/>
      <c r="BD23" s="431"/>
      <c r="BE23" s="429"/>
      <c r="BF23" s="430"/>
      <c r="BG23" s="430"/>
      <c r="BH23" s="430"/>
      <c r="BI23" s="430"/>
      <c r="BJ23" s="430"/>
      <c r="BK23" s="430"/>
      <c r="BL23" s="430"/>
      <c r="BM23" s="430"/>
      <c r="BN23" s="430"/>
      <c r="BO23" s="431"/>
      <c r="BP23" s="429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  <c r="CB23" s="431"/>
    </row>
    <row r="24" spans="1:91" x14ac:dyDescent="0.25">
      <c r="A24" s="429">
        <v>1</v>
      </c>
      <c r="B24" s="430"/>
      <c r="C24" s="430"/>
      <c r="D24" s="431"/>
      <c r="E24" s="429">
        <v>2</v>
      </c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0"/>
      <c r="AC24" s="430"/>
      <c r="AD24" s="430"/>
      <c r="AE24" s="430"/>
      <c r="AF24" s="430"/>
      <c r="AG24" s="430"/>
      <c r="AH24" s="430"/>
      <c r="AI24" s="431"/>
      <c r="AJ24" s="429">
        <v>3</v>
      </c>
      <c r="AK24" s="430"/>
      <c r="AL24" s="430"/>
      <c r="AM24" s="430"/>
      <c r="AN24" s="430"/>
      <c r="AO24" s="430"/>
      <c r="AP24" s="430"/>
      <c r="AQ24" s="430"/>
      <c r="AR24" s="430"/>
      <c r="AS24" s="430"/>
      <c r="AT24" s="431"/>
      <c r="AU24" s="429">
        <v>4</v>
      </c>
      <c r="AV24" s="430"/>
      <c r="AW24" s="430"/>
      <c r="AX24" s="430"/>
      <c r="AY24" s="430"/>
      <c r="AZ24" s="430"/>
      <c r="BA24" s="430"/>
      <c r="BB24" s="430"/>
      <c r="BC24" s="430"/>
      <c r="BD24" s="431"/>
      <c r="BE24" s="429">
        <v>5</v>
      </c>
      <c r="BF24" s="430"/>
      <c r="BG24" s="430"/>
      <c r="BH24" s="430"/>
      <c r="BI24" s="430"/>
      <c r="BJ24" s="430"/>
      <c r="BK24" s="430"/>
      <c r="BL24" s="430"/>
      <c r="BM24" s="430"/>
      <c r="BN24" s="430"/>
      <c r="BO24" s="431"/>
      <c r="BP24" s="429">
        <v>6</v>
      </c>
      <c r="BQ24" s="430"/>
      <c r="BR24" s="430"/>
      <c r="BS24" s="430"/>
      <c r="BT24" s="430"/>
      <c r="BU24" s="430"/>
      <c r="BV24" s="430"/>
      <c r="BW24" s="430"/>
      <c r="BX24" s="430"/>
      <c r="BY24" s="430"/>
      <c r="BZ24" s="430"/>
      <c r="CA24" s="430"/>
      <c r="CB24" s="431"/>
    </row>
    <row r="25" spans="1:91" x14ac:dyDescent="0.25">
      <c r="A25" s="425">
        <v>1</v>
      </c>
      <c r="B25" s="426"/>
      <c r="C25" s="426"/>
      <c r="D25" s="427"/>
      <c r="E25" s="432" t="s">
        <v>300</v>
      </c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4"/>
      <c r="AJ25" s="425">
        <v>1</v>
      </c>
      <c r="AK25" s="426"/>
      <c r="AL25" s="426"/>
      <c r="AM25" s="426"/>
      <c r="AN25" s="426"/>
      <c r="AO25" s="426"/>
      <c r="AP25" s="426"/>
      <c r="AQ25" s="426"/>
      <c r="AR25" s="426"/>
      <c r="AS25" s="426"/>
      <c r="AT25" s="427"/>
      <c r="AU25" s="425">
        <v>12</v>
      </c>
      <c r="AV25" s="426"/>
      <c r="AW25" s="426"/>
      <c r="AX25" s="426"/>
      <c r="AY25" s="426"/>
      <c r="AZ25" s="426"/>
      <c r="BA25" s="426"/>
      <c r="BB25" s="426"/>
      <c r="BC25" s="426"/>
      <c r="BD25" s="427"/>
      <c r="BE25" s="492">
        <v>492</v>
      </c>
      <c r="BF25" s="493"/>
      <c r="BG25" s="493"/>
      <c r="BH25" s="493"/>
      <c r="BI25" s="493"/>
      <c r="BJ25" s="493"/>
      <c r="BK25" s="493"/>
      <c r="BL25" s="493"/>
      <c r="BM25" s="493"/>
      <c r="BN25" s="493"/>
      <c r="BO25" s="494"/>
      <c r="BP25" s="438">
        <f>AJ25*AU25*BE25</f>
        <v>5904</v>
      </c>
      <c r="BQ25" s="439"/>
      <c r="BR25" s="439"/>
      <c r="BS25" s="439"/>
      <c r="BT25" s="439"/>
      <c r="BU25" s="439"/>
      <c r="BV25" s="439"/>
      <c r="BW25" s="439"/>
      <c r="BX25" s="439"/>
      <c r="BY25" s="439"/>
      <c r="BZ25" s="439"/>
      <c r="CA25" s="439"/>
      <c r="CB25" s="440"/>
      <c r="CM25" s="26">
        <f>5800/12</f>
        <v>483.33333333333331</v>
      </c>
    </row>
    <row r="26" spans="1:91" x14ac:dyDescent="0.25">
      <c r="A26" s="425">
        <v>2</v>
      </c>
      <c r="B26" s="426"/>
      <c r="C26" s="426"/>
      <c r="D26" s="427"/>
      <c r="E26" s="432" t="s">
        <v>470</v>
      </c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4"/>
      <c r="AJ26" s="425">
        <v>1</v>
      </c>
      <c r="AK26" s="426"/>
      <c r="AL26" s="426"/>
      <c r="AM26" s="426"/>
      <c r="AN26" s="426"/>
      <c r="AO26" s="426"/>
      <c r="AP26" s="426"/>
      <c r="AQ26" s="426"/>
      <c r="AR26" s="426"/>
      <c r="AS26" s="426"/>
      <c r="AT26" s="427"/>
      <c r="AU26" s="425">
        <v>1</v>
      </c>
      <c r="AV26" s="426"/>
      <c r="AW26" s="426"/>
      <c r="AX26" s="426"/>
      <c r="AY26" s="426"/>
      <c r="AZ26" s="426"/>
      <c r="BA26" s="426"/>
      <c r="BB26" s="426"/>
      <c r="BC26" s="426"/>
      <c r="BD26" s="427"/>
      <c r="BE26" s="492">
        <v>500</v>
      </c>
      <c r="BF26" s="493"/>
      <c r="BG26" s="493"/>
      <c r="BH26" s="493"/>
      <c r="BI26" s="493"/>
      <c r="BJ26" s="493"/>
      <c r="BK26" s="493"/>
      <c r="BL26" s="493"/>
      <c r="BM26" s="493"/>
      <c r="BN26" s="493"/>
      <c r="BO26" s="494"/>
      <c r="BP26" s="438">
        <f>AJ26*AU26*BE26</f>
        <v>500</v>
      </c>
      <c r="BQ26" s="439"/>
      <c r="BR26" s="439"/>
      <c r="BS26" s="439"/>
      <c r="BT26" s="439"/>
      <c r="BU26" s="439"/>
      <c r="BV26" s="439"/>
      <c r="BW26" s="439"/>
      <c r="BX26" s="439"/>
      <c r="BY26" s="439"/>
      <c r="BZ26" s="439"/>
      <c r="CA26" s="439"/>
      <c r="CB26" s="440"/>
    </row>
    <row r="27" spans="1:91" ht="28.5" customHeight="1" x14ac:dyDescent="0.25">
      <c r="A27" s="425">
        <v>3</v>
      </c>
      <c r="B27" s="426"/>
      <c r="C27" s="426"/>
      <c r="D27" s="427"/>
      <c r="E27" s="395" t="s">
        <v>199</v>
      </c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6"/>
      <c r="AI27" s="397"/>
      <c r="AJ27" s="425">
        <v>1</v>
      </c>
      <c r="AK27" s="426"/>
      <c r="AL27" s="426"/>
      <c r="AM27" s="426"/>
      <c r="AN27" s="426"/>
      <c r="AO27" s="426"/>
      <c r="AP27" s="426"/>
      <c r="AQ27" s="426"/>
      <c r="AR27" s="426"/>
      <c r="AS27" s="426"/>
      <c r="AT27" s="427"/>
      <c r="AU27" s="425">
        <v>12</v>
      </c>
      <c r="AV27" s="426"/>
      <c r="AW27" s="426"/>
      <c r="AX27" s="426"/>
      <c r="AY27" s="426"/>
      <c r="AZ27" s="426"/>
      <c r="BA27" s="426"/>
      <c r="BB27" s="426"/>
      <c r="BC27" s="426"/>
      <c r="BD27" s="427"/>
      <c r="BE27" s="492">
        <v>1300</v>
      </c>
      <c r="BF27" s="493"/>
      <c r="BG27" s="493"/>
      <c r="BH27" s="493"/>
      <c r="BI27" s="493"/>
      <c r="BJ27" s="493"/>
      <c r="BK27" s="493"/>
      <c r="BL27" s="493"/>
      <c r="BM27" s="493"/>
      <c r="BN27" s="493"/>
      <c r="BO27" s="494"/>
      <c r="BP27" s="438">
        <f>AJ27*AU27*BE27</f>
        <v>15600</v>
      </c>
      <c r="BQ27" s="439"/>
      <c r="BR27" s="439"/>
      <c r="BS27" s="439"/>
      <c r="BT27" s="439"/>
      <c r="BU27" s="439"/>
      <c r="BV27" s="439"/>
      <c r="BW27" s="439"/>
      <c r="BX27" s="439"/>
      <c r="BY27" s="439"/>
      <c r="BZ27" s="439"/>
      <c r="CA27" s="439"/>
      <c r="CB27" s="440"/>
    </row>
    <row r="28" spans="1:91" x14ac:dyDescent="0.25">
      <c r="A28" s="432"/>
      <c r="B28" s="433"/>
      <c r="C28" s="433"/>
      <c r="D28" s="434"/>
      <c r="E28" s="413" t="s">
        <v>120</v>
      </c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  <c r="AG28" s="414"/>
      <c r="AH28" s="414"/>
      <c r="AI28" s="415"/>
      <c r="AJ28" s="425" t="s">
        <v>9</v>
      </c>
      <c r="AK28" s="426"/>
      <c r="AL28" s="426"/>
      <c r="AM28" s="426"/>
      <c r="AN28" s="426"/>
      <c r="AO28" s="426"/>
      <c r="AP28" s="426"/>
      <c r="AQ28" s="426"/>
      <c r="AR28" s="426"/>
      <c r="AS28" s="426"/>
      <c r="AT28" s="427"/>
      <c r="AU28" s="425" t="s">
        <v>9</v>
      </c>
      <c r="AV28" s="426"/>
      <c r="AW28" s="426"/>
      <c r="AX28" s="426"/>
      <c r="AY28" s="426"/>
      <c r="AZ28" s="426"/>
      <c r="BA28" s="426"/>
      <c r="BB28" s="426"/>
      <c r="BC28" s="426"/>
      <c r="BD28" s="427"/>
      <c r="BE28" s="492" t="s">
        <v>9</v>
      </c>
      <c r="BF28" s="493"/>
      <c r="BG28" s="493"/>
      <c r="BH28" s="493"/>
      <c r="BI28" s="493"/>
      <c r="BJ28" s="493"/>
      <c r="BK28" s="493"/>
      <c r="BL28" s="493"/>
      <c r="BM28" s="493"/>
      <c r="BN28" s="493"/>
      <c r="BO28" s="494"/>
      <c r="BP28" s="438">
        <f>SUM(BP25:CB27)</f>
        <v>22004</v>
      </c>
      <c r="BQ28" s="439"/>
      <c r="BR28" s="439"/>
      <c r="BS28" s="439"/>
      <c r="BT28" s="439"/>
      <c r="BU28" s="439"/>
      <c r="BV28" s="439"/>
      <c r="BW28" s="439"/>
      <c r="BX28" s="439"/>
      <c r="BY28" s="439"/>
      <c r="BZ28" s="439"/>
      <c r="CA28" s="439"/>
      <c r="CB28" s="440"/>
    </row>
    <row r="29" spans="1:91" s="17" customFormat="1" ht="15.6" x14ac:dyDescent="0.3">
      <c r="A29" s="432"/>
      <c r="B29" s="433"/>
      <c r="C29" s="433"/>
      <c r="D29" s="434"/>
      <c r="E29" s="413" t="s">
        <v>121</v>
      </c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415"/>
      <c r="AJ29" s="425" t="s">
        <v>9</v>
      </c>
      <c r="AK29" s="426"/>
      <c r="AL29" s="426"/>
      <c r="AM29" s="426"/>
      <c r="AN29" s="426"/>
      <c r="AO29" s="426"/>
      <c r="AP29" s="426"/>
      <c r="AQ29" s="426"/>
      <c r="AR29" s="426"/>
      <c r="AS29" s="426"/>
      <c r="AT29" s="427"/>
      <c r="AU29" s="425" t="s">
        <v>9</v>
      </c>
      <c r="AV29" s="426"/>
      <c r="AW29" s="426"/>
      <c r="AX29" s="426"/>
      <c r="AY29" s="426"/>
      <c r="AZ29" s="426"/>
      <c r="BA29" s="426"/>
      <c r="BB29" s="426"/>
      <c r="BC29" s="426"/>
      <c r="BD29" s="427"/>
      <c r="BE29" s="492" t="s">
        <v>9</v>
      </c>
      <c r="BF29" s="493"/>
      <c r="BG29" s="493"/>
      <c r="BH29" s="493"/>
      <c r="BI29" s="493"/>
      <c r="BJ29" s="493"/>
      <c r="BK29" s="493"/>
      <c r="BL29" s="493"/>
      <c r="BM29" s="493"/>
      <c r="BN29" s="493"/>
      <c r="BO29" s="494"/>
      <c r="BP29" s="477">
        <f>BP28</f>
        <v>22004</v>
      </c>
      <c r="BQ29" s="478"/>
      <c r="BR29" s="478"/>
      <c r="BS29" s="478"/>
      <c r="BT29" s="478"/>
      <c r="BU29" s="478"/>
      <c r="BV29" s="478"/>
      <c r="BW29" s="478"/>
      <c r="BX29" s="478"/>
      <c r="BY29" s="478"/>
      <c r="BZ29" s="478"/>
      <c r="CA29" s="478"/>
      <c r="CB29" s="479"/>
      <c r="CC29" s="26"/>
      <c r="CD29" s="26"/>
      <c r="CE29" s="26"/>
      <c r="CF29" s="26"/>
      <c r="CG29" s="26"/>
      <c r="CH29" s="26"/>
      <c r="CI29" s="26"/>
    </row>
    <row r="30" spans="1:91" s="23" customFormat="1" ht="15.6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</row>
    <row r="31" spans="1:91" ht="15.6" x14ac:dyDescent="0.3">
      <c r="A31" s="428" t="s">
        <v>301</v>
      </c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8"/>
      <c r="AD31" s="428"/>
      <c r="AE31" s="428"/>
      <c r="AF31" s="428"/>
      <c r="AG31" s="428"/>
      <c r="AH31" s="428"/>
      <c r="AI31" s="428"/>
      <c r="AJ31" s="428"/>
      <c r="AK31" s="428"/>
      <c r="AL31" s="428"/>
      <c r="AM31" s="428"/>
      <c r="AN31" s="428"/>
      <c r="AO31" s="428"/>
      <c r="AP31" s="428"/>
      <c r="AQ31" s="428"/>
      <c r="AR31" s="428"/>
      <c r="AS31" s="428"/>
      <c r="AT31" s="428"/>
      <c r="AU31" s="428"/>
      <c r="AV31" s="428"/>
      <c r="AW31" s="428"/>
      <c r="AX31" s="428"/>
      <c r="AY31" s="428"/>
      <c r="AZ31" s="428"/>
      <c r="BA31" s="428"/>
      <c r="BB31" s="428"/>
      <c r="BC31" s="428"/>
      <c r="BD31" s="428"/>
      <c r="BE31" s="428"/>
      <c r="BF31" s="428"/>
      <c r="BG31" s="428"/>
      <c r="BH31" s="428"/>
      <c r="BI31" s="428"/>
      <c r="BJ31" s="428"/>
      <c r="BK31" s="428"/>
      <c r="BL31" s="428"/>
      <c r="BM31" s="428"/>
      <c r="BN31" s="428"/>
      <c r="BO31" s="428"/>
      <c r="BP31" s="428"/>
      <c r="BQ31" s="428"/>
      <c r="BR31" s="428"/>
      <c r="BS31" s="428"/>
      <c r="BT31" s="428"/>
      <c r="BU31" s="428"/>
      <c r="BV31" s="428"/>
      <c r="BW31" s="428"/>
      <c r="BX31" s="428"/>
      <c r="BY31" s="428"/>
      <c r="BZ31" s="428"/>
      <c r="CA31" s="428"/>
      <c r="CB31" s="428"/>
      <c r="CC31" s="23"/>
      <c r="CD31" s="23"/>
      <c r="CE31" s="23"/>
      <c r="CF31" s="23"/>
      <c r="CG31" s="23"/>
      <c r="CH31" s="23"/>
      <c r="CI31" s="23"/>
    </row>
    <row r="33" spans="1:87" x14ac:dyDescent="0.25">
      <c r="A33" s="386" t="s">
        <v>88</v>
      </c>
      <c r="B33" s="387"/>
      <c r="C33" s="387"/>
      <c r="D33" s="388"/>
      <c r="E33" s="386" t="s">
        <v>122</v>
      </c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7"/>
      <c r="AG33" s="387"/>
      <c r="AH33" s="387"/>
      <c r="AI33" s="387"/>
      <c r="AJ33" s="387"/>
      <c r="AK33" s="387"/>
      <c r="AL33" s="387"/>
      <c r="AM33" s="388"/>
      <c r="AN33" s="386" t="s">
        <v>124</v>
      </c>
      <c r="AO33" s="387"/>
      <c r="AP33" s="387"/>
      <c r="AQ33" s="387"/>
      <c r="AR33" s="387"/>
      <c r="AS33" s="387"/>
      <c r="AT33" s="387"/>
      <c r="AU33" s="387"/>
      <c r="AV33" s="388"/>
      <c r="AW33" s="386" t="s">
        <v>200</v>
      </c>
      <c r="AX33" s="387"/>
      <c r="AY33" s="387"/>
      <c r="AZ33" s="387"/>
      <c r="BA33" s="387"/>
      <c r="BB33" s="387"/>
      <c r="BC33" s="387"/>
      <c r="BD33" s="387"/>
      <c r="BE33" s="387"/>
      <c r="BF33" s="387"/>
      <c r="BG33" s="387"/>
      <c r="BH33" s="387"/>
      <c r="BI33" s="388"/>
      <c r="BJ33" s="386" t="s">
        <v>78</v>
      </c>
      <c r="BK33" s="387"/>
      <c r="BL33" s="387"/>
      <c r="BM33" s="387"/>
      <c r="BN33" s="387"/>
      <c r="BO33" s="387"/>
      <c r="BP33" s="387"/>
      <c r="BQ33" s="387"/>
      <c r="BR33" s="387"/>
      <c r="BS33" s="387"/>
      <c r="BT33" s="387"/>
      <c r="BU33" s="387"/>
      <c r="BV33" s="387"/>
      <c r="BW33" s="387"/>
      <c r="BX33" s="387"/>
      <c r="BY33" s="387"/>
      <c r="BZ33" s="387"/>
      <c r="CA33" s="387"/>
      <c r="CB33" s="388"/>
    </row>
    <row r="34" spans="1:87" x14ac:dyDescent="0.25">
      <c r="A34" s="383" t="s">
        <v>95</v>
      </c>
      <c r="B34" s="384"/>
      <c r="C34" s="384"/>
      <c r="D34" s="385"/>
      <c r="E34" s="383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5"/>
      <c r="AN34" s="383" t="s">
        <v>201</v>
      </c>
      <c r="AO34" s="384"/>
      <c r="AP34" s="384"/>
      <c r="AQ34" s="384"/>
      <c r="AR34" s="384"/>
      <c r="AS34" s="384"/>
      <c r="AT34" s="384"/>
      <c r="AU34" s="384"/>
      <c r="AV34" s="385"/>
      <c r="AW34" s="383" t="s">
        <v>202</v>
      </c>
      <c r="AX34" s="384"/>
      <c r="AY34" s="384"/>
      <c r="AZ34" s="384"/>
      <c r="BA34" s="384"/>
      <c r="BB34" s="384"/>
      <c r="BC34" s="384"/>
      <c r="BD34" s="384"/>
      <c r="BE34" s="384"/>
      <c r="BF34" s="384"/>
      <c r="BG34" s="384"/>
      <c r="BH34" s="384"/>
      <c r="BI34" s="385"/>
      <c r="BJ34" s="383" t="s">
        <v>179</v>
      </c>
      <c r="BK34" s="384"/>
      <c r="BL34" s="384"/>
      <c r="BM34" s="384"/>
      <c r="BN34" s="384"/>
      <c r="BO34" s="384"/>
      <c r="BP34" s="384"/>
      <c r="BQ34" s="384"/>
      <c r="BR34" s="384"/>
      <c r="BS34" s="384"/>
      <c r="BT34" s="384"/>
      <c r="BU34" s="384"/>
      <c r="BV34" s="384"/>
      <c r="BW34" s="384"/>
      <c r="BX34" s="384"/>
      <c r="BY34" s="384"/>
      <c r="BZ34" s="384"/>
      <c r="CA34" s="384"/>
      <c r="CB34" s="385"/>
    </row>
    <row r="35" spans="1:87" x14ac:dyDescent="0.25">
      <c r="A35" s="383"/>
      <c r="B35" s="384"/>
      <c r="C35" s="384"/>
      <c r="D35" s="385"/>
      <c r="E35" s="383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/>
      <c r="AJ35" s="384"/>
      <c r="AK35" s="384"/>
      <c r="AL35" s="384"/>
      <c r="AM35" s="385"/>
      <c r="AN35" s="383" t="s">
        <v>203</v>
      </c>
      <c r="AO35" s="384"/>
      <c r="AP35" s="384"/>
      <c r="AQ35" s="384"/>
      <c r="AR35" s="384"/>
      <c r="AS35" s="384"/>
      <c r="AT35" s="384"/>
      <c r="AU35" s="384"/>
      <c r="AV35" s="385"/>
      <c r="AW35" s="383" t="s">
        <v>131</v>
      </c>
      <c r="AX35" s="384"/>
      <c r="AY35" s="384"/>
      <c r="AZ35" s="384"/>
      <c r="BA35" s="384"/>
      <c r="BB35" s="384"/>
      <c r="BC35" s="384"/>
      <c r="BD35" s="384"/>
      <c r="BE35" s="384"/>
      <c r="BF35" s="384"/>
      <c r="BG35" s="384"/>
      <c r="BH35" s="384"/>
      <c r="BI35" s="385"/>
      <c r="BJ35" s="383"/>
      <c r="BK35" s="384"/>
      <c r="BL35" s="384"/>
      <c r="BM35" s="384"/>
      <c r="BN35" s="384"/>
      <c r="BO35" s="384"/>
      <c r="BP35" s="384"/>
      <c r="BQ35" s="384"/>
      <c r="BR35" s="384"/>
      <c r="BS35" s="384"/>
      <c r="BT35" s="384"/>
      <c r="BU35" s="384"/>
      <c r="BV35" s="384"/>
      <c r="BW35" s="384"/>
      <c r="BX35" s="384"/>
      <c r="BY35" s="384"/>
      <c r="BZ35" s="384"/>
      <c r="CA35" s="384"/>
      <c r="CB35" s="385"/>
    </row>
    <row r="36" spans="1:87" x14ac:dyDescent="0.25">
      <c r="A36" s="383"/>
      <c r="B36" s="384"/>
      <c r="C36" s="384"/>
      <c r="D36" s="385"/>
      <c r="E36" s="383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384"/>
      <c r="AL36" s="384"/>
      <c r="AM36" s="385"/>
      <c r="AN36" s="383"/>
      <c r="AO36" s="384"/>
      <c r="AP36" s="384"/>
      <c r="AQ36" s="384"/>
      <c r="AR36" s="384"/>
      <c r="AS36" s="384"/>
      <c r="AT36" s="384"/>
      <c r="AU36" s="384"/>
      <c r="AV36" s="385"/>
      <c r="AW36" s="383"/>
      <c r="AX36" s="384"/>
      <c r="AY36" s="384"/>
      <c r="AZ36" s="384"/>
      <c r="BA36" s="384"/>
      <c r="BB36" s="384"/>
      <c r="BC36" s="384"/>
      <c r="BD36" s="384"/>
      <c r="BE36" s="384"/>
      <c r="BF36" s="384"/>
      <c r="BG36" s="384"/>
      <c r="BH36" s="384"/>
      <c r="BI36" s="385"/>
      <c r="BJ36" s="383"/>
      <c r="BK36" s="384"/>
      <c r="BL36" s="384"/>
      <c r="BM36" s="384"/>
      <c r="BN36" s="384"/>
      <c r="BO36" s="384"/>
      <c r="BP36" s="384"/>
      <c r="BQ36" s="384"/>
      <c r="BR36" s="384"/>
      <c r="BS36" s="384"/>
      <c r="BT36" s="384"/>
      <c r="BU36" s="384"/>
      <c r="BV36" s="384"/>
      <c r="BW36" s="384"/>
      <c r="BX36" s="384"/>
      <c r="BY36" s="384"/>
      <c r="BZ36" s="384"/>
      <c r="CA36" s="384"/>
      <c r="CB36" s="385"/>
    </row>
    <row r="37" spans="1:87" x14ac:dyDescent="0.25">
      <c r="A37" s="392">
        <v>1</v>
      </c>
      <c r="B37" s="393"/>
      <c r="C37" s="393"/>
      <c r="D37" s="394"/>
      <c r="E37" s="392">
        <v>2</v>
      </c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3"/>
      <c r="AI37" s="393"/>
      <c r="AJ37" s="393"/>
      <c r="AK37" s="393"/>
      <c r="AL37" s="393"/>
      <c r="AM37" s="394"/>
      <c r="AN37" s="392">
        <v>3</v>
      </c>
      <c r="AO37" s="393"/>
      <c r="AP37" s="393"/>
      <c r="AQ37" s="393"/>
      <c r="AR37" s="393"/>
      <c r="AS37" s="393"/>
      <c r="AT37" s="393"/>
      <c r="AU37" s="393"/>
      <c r="AV37" s="394"/>
      <c r="AW37" s="392">
        <v>4</v>
      </c>
      <c r="AX37" s="393"/>
      <c r="AY37" s="393"/>
      <c r="AZ37" s="393"/>
      <c r="BA37" s="393"/>
      <c r="BB37" s="393"/>
      <c r="BC37" s="393"/>
      <c r="BD37" s="393"/>
      <c r="BE37" s="393"/>
      <c r="BF37" s="393"/>
      <c r="BG37" s="393"/>
      <c r="BH37" s="393"/>
      <c r="BI37" s="394"/>
      <c r="BJ37" s="392">
        <v>5</v>
      </c>
      <c r="BK37" s="393"/>
      <c r="BL37" s="393"/>
      <c r="BM37" s="393"/>
      <c r="BN37" s="393"/>
      <c r="BO37" s="393"/>
      <c r="BP37" s="393"/>
      <c r="BQ37" s="393"/>
      <c r="BR37" s="393"/>
      <c r="BS37" s="393"/>
      <c r="BT37" s="393"/>
      <c r="BU37" s="393"/>
      <c r="BV37" s="393"/>
      <c r="BW37" s="393"/>
      <c r="BX37" s="393"/>
      <c r="BY37" s="393"/>
      <c r="BZ37" s="393"/>
      <c r="CA37" s="393"/>
      <c r="CB37" s="394"/>
    </row>
    <row r="38" spans="1:87" x14ac:dyDescent="0.25">
      <c r="A38" s="432"/>
      <c r="B38" s="433"/>
      <c r="C38" s="433"/>
      <c r="D38" s="434"/>
      <c r="E38" s="432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3"/>
      <c r="AL38" s="433"/>
      <c r="AM38" s="434"/>
      <c r="AN38" s="413"/>
      <c r="AO38" s="414"/>
      <c r="AP38" s="414"/>
      <c r="AQ38" s="414"/>
      <c r="AR38" s="414"/>
      <c r="AS38" s="414"/>
      <c r="AT38" s="414"/>
      <c r="AU38" s="414"/>
      <c r="AV38" s="415"/>
      <c r="AW38" s="435"/>
      <c r="AX38" s="436"/>
      <c r="AY38" s="436"/>
      <c r="AZ38" s="436"/>
      <c r="BA38" s="436"/>
      <c r="BB38" s="436"/>
      <c r="BC38" s="436"/>
      <c r="BD38" s="436"/>
      <c r="BE38" s="436"/>
      <c r="BF38" s="436"/>
      <c r="BG38" s="436"/>
      <c r="BH38" s="436"/>
      <c r="BI38" s="437"/>
      <c r="BJ38" s="435"/>
      <c r="BK38" s="436"/>
      <c r="BL38" s="436"/>
      <c r="BM38" s="436"/>
      <c r="BN38" s="436"/>
      <c r="BO38" s="436"/>
      <c r="BP38" s="436"/>
      <c r="BQ38" s="436"/>
      <c r="BR38" s="436"/>
      <c r="BS38" s="436"/>
      <c r="BT38" s="436"/>
      <c r="BU38" s="436"/>
      <c r="BV38" s="436"/>
      <c r="BW38" s="436"/>
      <c r="BX38" s="436"/>
      <c r="BY38" s="436"/>
      <c r="BZ38" s="436"/>
      <c r="CA38" s="436"/>
      <c r="CB38" s="437"/>
    </row>
    <row r="39" spans="1:87" x14ac:dyDescent="0.25">
      <c r="A39" s="432"/>
      <c r="B39" s="433"/>
      <c r="C39" s="433"/>
      <c r="D39" s="434"/>
      <c r="E39" s="432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33"/>
      <c r="AD39" s="433"/>
      <c r="AE39" s="433"/>
      <c r="AF39" s="433"/>
      <c r="AG39" s="433"/>
      <c r="AH39" s="433"/>
      <c r="AI39" s="433"/>
      <c r="AJ39" s="433"/>
      <c r="AK39" s="433"/>
      <c r="AL39" s="433"/>
      <c r="AM39" s="434"/>
      <c r="AN39" s="413"/>
      <c r="AO39" s="414"/>
      <c r="AP39" s="414"/>
      <c r="AQ39" s="414"/>
      <c r="AR39" s="414"/>
      <c r="AS39" s="414"/>
      <c r="AT39" s="414"/>
      <c r="AU39" s="414"/>
      <c r="AV39" s="415"/>
      <c r="AW39" s="435"/>
      <c r="AX39" s="436"/>
      <c r="AY39" s="436"/>
      <c r="AZ39" s="436"/>
      <c r="BA39" s="436"/>
      <c r="BB39" s="436"/>
      <c r="BC39" s="436"/>
      <c r="BD39" s="436"/>
      <c r="BE39" s="436"/>
      <c r="BF39" s="436"/>
      <c r="BG39" s="436"/>
      <c r="BH39" s="436"/>
      <c r="BI39" s="437"/>
      <c r="BJ39" s="435"/>
      <c r="BK39" s="436"/>
      <c r="BL39" s="436"/>
      <c r="BM39" s="436"/>
      <c r="BN39" s="436"/>
      <c r="BO39" s="436"/>
      <c r="BP39" s="436"/>
      <c r="BQ39" s="436"/>
      <c r="BR39" s="436"/>
      <c r="BS39" s="436"/>
      <c r="BT39" s="436"/>
      <c r="BU39" s="436"/>
      <c r="BV39" s="436"/>
      <c r="BW39" s="436"/>
      <c r="BX39" s="436"/>
      <c r="BY39" s="436"/>
      <c r="BZ39" s="436"/>
      <c r="CA39" s="436"/>
      <c r="CB39" s="437"/>
    </row>
    <row r="40" spans="1:87" s="23" customFormat="1" ht="15.6" x14ac:dyDescent="0.3">
      <c r="A40" s="432"/>
      <c r="B40" s="433"/>
      <c r="C40" s="433"/>
      <c r="D40" s="434"/>
      <c r="E40" s="413" t="s">
        <v>120</v>
      </c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4"/>
      <c r="AG40" s="414"/>
      <c r="AH40" s="414"/>
      <c r="AI40" s="414"/>
      <c r="AJ40" s="414"/>
      <c r="AK40" s="414"/>
      <c r="AL40" s="414"/>
      <c r="AM40" s="415"/>
      <c r="AN40" s="413"/>
      <c r="AO40" s="414"/>
      <c r="AP40" s="414"/>
      <c r="AQ40" s="414"/>
      <c r="AR40" s="414"/>
      <c r="AS40" s="414"/>
      <c r="AT40" s="414"/>
      <c r="AU40" s="414"/>
      <c r="AV40" s="415"/>
      <c r="AW40" s="413"/>
      <c r="AX40" s="414"/>
      <c r="AY40" s="414"/>
      <c r="AZ40" s="414"/>
      <c r="BA40" s="414"/>
      <c r="BB40" s="414"/>
      <c r="BC40" s="414"/>
      <c r="BD40" s="414"/>
      <c r="BE40" s="414"/>
      <c r="BF40" s="414"/>
      <c r="BG40" s="414"/>
      <c r="BH40" s="414"/>
      <c r="BI40" s="415"/>
      <c r="BJ40" s="435">
        <v>0</v>
      </c>
      <c r="BK40" s="436"/>
      <c r="BL40" s="436"/>
      <c r="BM40" s="436"/>
      <c r="BN40" s="436"/>
      <c r="BO40" s="436"/>
      <c r="BP40" s="436"/>
      <c r="BQ40" s="436"/>
      <c r="BR40" s="436"/>
      <c r="BS40" s="436"/>
      <c r="BT40" s="436"/>
      <c r="BU40" s="436"/>
      <c r="BV40" s="436"/>
      <c r="BW40" s="436"/>
      <c r="BX40" s="436"/>
      <c r="BY40" s="436"/>
      <c r="BZ40" s="436"/>
      <c r="CA40" s="436"/>
      <c r="CB40" s="437"/>
      <c r="CC40" s="26"/>
      <c r="CD40" s="26"/>
      <c r="CE40" s="26"/>
      <c r="CF40" s="26"/>
      <c r="CG40" s="26"/>
      <c r="CH40" s="26"/>
      <c r="CI40" s="26"/>
    </row>
    <row r="41" spans="1:87" s="23" customFormat="1" ht="15.6" x14ac:dyDescent="0.3"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</row>
    <row r="42" spans="1:87" ht="15.6" x14ac:dyDescent="0.3">
      <c r="A42" s="428" t="s">
        <v>302</v>
      </c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8"/>
      <c r="AA42" s="428"/>
      <c r="AB42" s="428"/>
      <c r="AC42" s="428"/>
      <c r="AD42" s="428"/>
      <c r="AE42" s="428"/>
      <c r="AF42" s="428"/>
      <c r="AG42" s="428"/>
      <c r="AH42" s="428"/>
      <c r="AI42" s="428"/>
      <c r="AJ42" s="428"/>
      <c r="AK42" s="428"/>
      <c r="AL42" s="428"/>
      <c r="AM42" s="428"/>
      <c r="AN42" s="428"/>
      <c r="AO42" s="428"/>
      <c r="AP42" s="428"/>
      <c r="AQ42" s="428"/>
      <c r="AR42" s="428"/>
      <c r="AS42" s="428"/>
      <c r="AT42" s="428"/>
      <c r="AU42" s="428"/>
      <c r="AV42" s="428"/>
      <c r="AW42" s="428"/>
      <c r="AX42" s="428"/>
      <c r="AY42" s="428"/>
      <c r="AZ42" s="428"/>
      <c r="BA42" s="428"/>
      <c r="BB42" s="428"/>
      <c r="BC42" s="428"/>
      <c r="BD42" s="428"/>
      <c r="BE42" s="428"/>
      <c r="BF42" s="428"/>
      <c r="BG42" s="428"/>
      <c r="BH42" s="428"/>
      <c r="BI42" s="428"/>
      <c r="BJ42" s="428"/>
      <c r="BK42" s="428"/>
      <c r="BL42" s="428"/>
      <c r="BM42" s="428"/>
      <c r="BN42" s="428"/>
      <c r="BO42" s="428"/>
      <c r="BP42" s="428"/>
      <c r="BQ42" s="428"/>
      <c r="BR42" s="428"/>
      <c r="BS42" s="428"/>
      <c r="BT42" s="428"/>
      <c r="BU42" s="428"/>
      <c r="BV42" s="428"/>
      <c r="BW42" s="428"/>
      <c r="BX42" s="428"/>
      <c r="BY42" s="428"/>
      <c r="BZ42" s="428"/>
      <c r="CA42" s="428"/>
      <c r="CB42" s="428"/>
      <c r="CC42" s="23"/>
      <c r="CD42" s="23"/>
      <c r="CE42" s="23"/>
      <c r="CF42" s="23"/>
      <c r="CG42" s="23"/>
      <c r="CH42" s="23"/>
      <c r="CI42" s="23"/>
    </row>
    <row r="43" spans="1:87" ht="15.6" x14ac:dyDescent="0.3">
      <c r="A43" s="23" t="s">
        <v>174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475" t="s">
        <v>80</v>
      </c>
      <c r="T43" s="475"/>
      <c r="U43" s="475"/>
      <c r="V43" s="475"/>
      <c r="W43" s="475"/>
      <c r="X43" s="475"/>
      <c r="Y43" s="475"/>
      <c r="Z43" s="475"/>
      <c r="AA43" s="475"/>
      <c r="AB43" s="475"/>
      <c r="AC43" s="475"/>
      <c r="AD43" s="475"/>
      <c r="AE43" s="475"/>
      <c r="AF43" s="475"/>
      <c r="AG43" s="475"/>
      <c r="AH43" s="475"/>
      <c r="AI43" s="475"/>
      <c r="AJ43" s="475"/>
      <c r="AK43" s="475"/>
      <c r="AL43" s="475"/>
      <c r="AM43" s="475"/>
      <c r="AN43" s="475"/>
      <c r="AO43" s="475"/>
      <c r="AP43" s="475"/>
      <c r="AQ43" s="475"/>
      <c r="AR43" s="475"/>
      <c r="AS43" s="475"/>
      <c r="AT43" s="475"/>
      <c r="AU43" s="475"/>
      <c r="AV43" s="475"/>
      <c r="AW43" s="475"/>
      <c r="AX43" s="475"/>
      <c r="AY43" s="475"/>
      <c r="AZ43" s="475"/>
      <c r="BA43" s="475"/>
      <c r="BB43" s="475"/>
      <c r="BC43" s="475"/>
      <c r="BD43" s="475"/>
      <c r="BE43" s="475"/>
      <c r="BF43" s="475"/>
      <c r="BG43" s="475"/>
      <c r="BH43" s="475"/>
      <c r="BI43" s="475"/>
      <c r="BJ43" s="475"/>
      <c r="BK43" s="475"/>
      <c r="BL43" s="475"/>
      <c r="BM43" s="475"/>
      <c r="BN43" s="475"/>
      <c r="BO43" s="475"/>
      <c r="BP43" s="475"/>
      <c r="BQ43" s="475"/>
      <c r="BR43" s="475"/>
      <c r="BS43" s="475"/>
      <c r="BT43" s="475"/>
      <c r="BU43" s="475"/>
      <c r="BV43" s="475"/>
      <c r="BW43" s="475"/>
      <c r="BX43" s="475"/>
      <c r="BY43" s="475"/>
      <c r="BZ43" s="475"/>
      <c r="CA43" s="475"/>
      <c r="CB43" s="475"/>
    </row>
    <row r="45" spans="1:87" x14ac:dyDescent="0.25">
      <c r="A45" s="386" t="s">
        <v>88</v>
      </c>
      <c r="B45" s="387"/>
      <c r="C45" s="387"/>
      <c r="D45" s="388"/>
      <c r="E45" s="386" t="s">
        <v>0</v>
      </c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387"/>
      <c r="AA45" s="387"/>
      <c r="AB45" s="387"/>
      <c r="AC45" s="387"/>
      <c r="AD45" s="387"/>
      <c r="AE45" s="387"/>
      <c r="AF45" s="387"/>
      <c r="AG45" s="387"/>
      <c r="AH45" s="387"/>
      <c r="AI45" s="388"/>
      <c r="AJ45" s="386" t="s">
        <v>133</v>
      </c>
      <c r="AK45" s="387"/>
      <c r="AL45" s="387"/>
      <c r="AM45" s="387"/>
      <c r="AN45" s="387"/>
      <c r="AO45" s="387"/>
      <c r="AP45" s="387"/>
      <c r="AQ45" s="387"/>
      <c r="AR45" s="387"/>
      <c r="AS45" s="387"/>
      <c r="AT45" s="388"/>
      <c r="AU45" s="386" t="s">
        <v>204</v>
      </c>
      <c r="AV45" s="387"/>
      <c r="AW45" s="387"/>
      <c r="AX45" s="387"/>
      <c r="AY45" s="387"/>
      <c r="AZ45" s="387"/>
      <c r="BA45" s="387"/>
      <c r="BB45" s="387"/>
      <c r="BC45" s="387"/>
      <c r="BD45" s="388"/>
      <c r="BE45" s="386" t="s">
        <v>205</v>
      </c>
      <c r="BF45" s="387"/>
      <c r="BG45" s="387"/>
      <c r="BH45" s="387"/>
      <c r="BI45" s="387"/>
      <c r="BJ45" s="387"/>
      <c r="BK45" s="387"/>
      <c r="BL45" s="387"/>
      <c r="BM45" s="387"/>
      <c r="BN45" s="387"/>
      <c r="BO45" s="388"/>
      <c r="BP45" s="386" t="s">
        <v>78</v>
      </c>
      <c r="BQ45" s="387"/>
      <c r="BR45" s="387"/>
      <c r="BS45" s="387"/>
      <c r="BT45" s="387"/>
      <c r="BU45" s="387"/>
      <c r="BV45" s="387"/>
      <c r="BW45" s="387"/>
      <c r="BX45" s="387"/>
      <c r="BY45" s="387"/>
      <c r="BZ45" s="387"/>
      <c r="CA45" s="387"/>
      <c r="CB45" s="388"/>
    </row>
    <row r="46" spans="1:87" x14ac:dyDescent="0.25">
      <c r="A46" s="383" t="s">
        <v>95</v>
      </c>
      <c r="B46" s="384"/>
      <c r="C46" s="384"/>
      <c r="D46" s="385"/>
      <c r="E46" s="383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  <c r="AC46" s="384"/>
      <c r="AD46" s="384"/>
      <c r="AE46" s="384"/>
      <c r="AF46" s="384"/>
      <c r="AG46" s="384"/>
      <c r="AH46" s="384"/>
      <c r="AI46" s="385"/>
      <c r="AJ46" s="383" t="s">
        <v>206</v>
      </c>
      <c r="AK46" s="384"/>
      <c r="AL46" s="384"/>
      <c r="AM46" s="384"/>
      <c r="AN46" s="384"/>
      <c r="AO46" s="384"/>
      <c r="AP46" s="384"/>
      <c r="AQ46" s="384"/>
      <c r="AR46" s="384"/>
      <c r="AS46" s="384"/>
      <c r="AT46" s="385"/>
      <c r="AU46" s="383" t="s">
        <v>207</v>
      </c>
      <c r="AV46" s="384"/>
      <c r="AW46" s="384"/>
      <c r="AX46" s="384"/>
      <c r="AY46" s="384"/>
      <c r="AZ46" s="384"/>
      <c r="BA46" s="384"/>
      <c r="BB46" s="384"/>
      <c r="BC46" s="384"/>
      <c r="BD46" s="385"/>
      <c r="BE46" s="383" t="s">
        <v>107</v>
      </c>
      <c r="BF46" s="384"/>
      <c r="BG46" s="384"/>
      <c r="BH46" s="384"/>
      <c r="BI46" s="384"/>
      <c r="BJ46" s="384"/>
      <c r="BK46" s="384"/>
      <c r="BL46" s="384"/>
      <c r="BM46" s="384"/>
      <c r="BN46" s="384"/>
      <c r="BO46" s="385"/>
      <c r="BP46" s="383" t="s">
        <v>208</v>
      </c>
      <c r="BQ46" s="384"/>
      <c r="BR46" s="384"/>
      <c r="BS46" s="384"/>
      <c r="BT46" s="384"/>
      <c r="BU46" s="384"/>
      <c r="BV46" s="384"/>
      <c r="BW46" s="384"/>
      <c r="BX46" s="384"/>
      <c r="BY46" s="384"/>
      <c r="BZ46" s="384"/>
      <c r="CA46" s="384"/>
      <c r="CB46" s="385"/>
    </row>
    <row r="47" spans="1:87" x14ac:dyDescent="0.25">
      <c r="A47" s="383"/>
      <c r="B47" s="384"/>
      <c r="C47" s="384"/>
      <c r="D47" s="385"/>
      <c r="E47" s="383"/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  <c r="AC47" s="384"/>
      <c r="AD47" s="384"/>
      <c r="AE47" s="384"/>
      <c r="AF47" s="384"/>
      <c r="AG47" s="384"/>
      <c r="AH47" s="384"/>
      <c r="AI47" s="385"/>
      <c r="AJ47" s="383" t="s">
        <v>209</v>
      </c>
      <c r="AK47" s="384"/>
      <c r="AL47" s="384"/>
      <c r="AM47" s="384"/>
      <c r="AN47" s="384"/>
      <c r="AO47" s="384"/>
      <c r="AP47" s="384"/>
      <c r="AQ47" s="384"/>
      <c r="AR47" s="384"/>
      <c r="AS47" s="384"/>
      <c r="AT47" s="385"/>
      <c r="AU47" s="383" t="s">
        <v>210</v>
      </c>
      <c r="AV47" s="384"/>
      <c r="AW47" s="384"/>
      <c r="AX47" s="384"/>
      <c r="AY47" s="384"/>
      <c r="AZ47" s="384"/>
      <c r="BA47" s="384"/>
      <c r="BB47" s="384"/>
      <c r="BC47" s="384"/>
      <c r="BD47" s="385"/>
      <c r="BE47" s="383"/>
      <c r="BF47" s="384"/>
      <c r="BG47" s="384"/>
      <c r="BH47" s="384"/>
      <c r="BI47" s="384"/>
      <c r="BJ47" s="384"/>
      <c r="BK47" s="384"/>
      <c r="BL47" s="384"/>
      <c r="BM47" s="384"/>
      <c r="BN47" s="384"/>
      <c r="BO47" s="385"/>
      <c r="BP47" s="383"/>
      <c r="BQ47" s="384"/>
      <c r="BR47" s="384"/>
      <c r="BS47" s="384"/>
      <c r="BT47" s="384"/>
      <c r="BU47" s="384"/>
      <c r="BV47" s="384"/>
      <c r="BW47" s="384"/>
      <c r="BX47" s="384"/>
      <c r="BY47" s="384"/>
      <c r="BZ47" s="384"/>
      <c r="CA47" s="384"/>
      <c r="CB47" s="385"/>
    </row>
    <row r="48" spans="1:87" ht="24.75" customHeight="1" x14ac:dyDescent="0.25">
      <c r="A48" s="429"/>
      <c r="B48" s="430"/>
      <c r="C48" s="430"/>
      <c r="D48" s="431"/>
      <c r="E48" s="429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0"/>
      <c r="AB48" s="430"/>
      <c r="AC48" s="430"/>
      <c r="AD48" s="430"/>
      <c r="AE48" s="430"/>
      <c r="AF48" s="430"/>
      <c r="AG48" s="430"/>
      <c r="AH48" s="430"/>
      <c r="AI48" s="431"/>
      <c r="AJ48" s="429"/>
      <c r="AK48" s="430"/>
      <c r="AL48" s="430"/>
      <c r="AM48" s="430"/>
      <c r="AN48" s="430"/>
      <c r="AO48" s="430"/>
      <c r="AP48" s="430"/>
      <c r="AQ48" s="430"/>
      <c r="AR48" s="430"/>
      <c r="AS48" s="430"/>
      <c r="AT48" s="431"/>
      <c r="AU48" s="429"/>
      <c r="AV48" s="430"/>
      <c r="AW48" s="430"/>
      <c r="AX48" s="430"/>
      <c r="AY48" s="430"/>
      <c r="AZ48" s="430"/>
      <c r="BA48" s="430"/>
      <c r="BB48" s="430"/>
      <c r="BC48" s="430"/>
      <c r="BD48" s="431"/>
      <c r="BE48" s="429"/>
      <c r="BF48" s="430"/>
      <c r="BG48" s="430"/>
      <c r="BH48" s="430"/>
      <c r="BI48" s="430"/>
      <c r="BJ48" s="430"/>
      <c r="BK48" s="430"/>
      <c r="BL48" s="430"/>
      <c r="BM48" s="430"/>
      <c r="BN48" s="430"/>
      <c r="BO48" s="431"/>
      <c r="BP48" s="429"/>
      <c r="BQ48" s="430"/>
      <c r="BR48" s="430"/>
      <c r="BS48" s="430"/>
      <c r="BT48" s="430"/>
      <c r="BU48" s="430"/>
      <c r="BV48" s="430"/>
      <c r="BW48" s="430"/>
      <c r="BX48" s="430"/>
      <c r="BY48" s="430"/>
      <c r="BZ48" s="430"/>
      <c r="CA48" s="430"/>
      <c r="CB48" s="431"/>
    </row>
    <row r="49" spans="1:91" ht="25.5" customHeight="1" x14ac:dyDescent="0.25">
      <c r="A49" s="429">
        <v>1</v>
      </c>
      <c r="B49" s="430"/>
      <c r="C49" s="430"/>
      <c r="D49" s="431"/>
      <c r="E49" s="429">
        <v>2</v>
      </c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X49" s="430"/>
      <c r="Y49" s="430"/>
      <c r="Z49" s="430"/>
      <c r="AA49" s="430"/>
      <c r="AB49" s="430"/>
      <c r="AC49" s="430"/>
      <c r="AD49" s="430"/>
      <c r="AE49" s="430"/>
      <c r="AF49" s="430"/>
      <c r="AG49" s="430"/>
      <c r="AH49" s="430"/>
      <c r="AI49" s="431"/>
      <c r="AJ49" s="429">
        <v>4</v>
      </c>
      <c r="AK49" s="430"/>
      <c r="AL49" s="430"/>
      <c r="AM49" s="430"/>
      <c r="AN49" s="430"/>
      <c r="AO49" s="430"/>
      <c r="AP49" s="430"/>
      <c r="AQ49" s="430"/>
      <c r="AR49" s="430"/>
      <c r="AS49" s="430"/>
      <c r="AT49" s="431"/>
      <c r="AU49" s="429">
        <v>5</v>
      </c>
      <c r="AV49" s="430"/>
      <c r="AW49" s="430"/>
      <c r="AX49" s="430"/>
      <c r="AY49" s="430"/>
      <c r="AZ49" s="430"/>
      <c r="BA49" s="430"/>
      <c r="BB49" s="430"/>
      <c r="BC49" s="430"/>
      <c r="BD49" s="431"/>
      <c r="BE49" s="429">
        <v>6</v>
      </c>
      <c r="BF49" s="430"/>
      <c r="BG49" s="430"/>
      <c r="BH49" s="430"/>
      <c r="BI49" s="430"/>
      <c r="BJ49" s="430"/>
      <c r="BK49" s="430"/>
      <c r="BL49" s="430"/>
      <c r="BM49" s="430"/>
      <c r="BN49" s="430"/>
      <c r="BO49" s="431"/>
      <c r="BP49" s="429">
        <v>6</v>
      </c>
      <c r="BQ49" s="430"/>
      <c r="BR49" s="430"/>
      <c r="BS49" s="430"/>
      <c r="BT49" s="430"/>
      <c r="BU49" s="430"/>
      <c r="BV49" s="430"/>
      <c r="BW49" s="430"/>
      <c r="BX49" s="430"/>
      <c r="BY49" s="430"/>
      <c r="BZ49" s="430"/>
      <c r="CA49" s="430"/>
      <c r="CB49" s="431"/>
    </row>
    <row r="50" spans="1:91" ht="23.25" customHeight="1" x14ac:dyDescent="0.25">
      <c r="A50" s="425">
        <v>1</v>
      </c>
      <c r="B50" s="426"/>
      <c r="C50" s="426"/>
      <c r="D50" s="427"/>
      <c r="E50" s="510" t="s">
        <v>315</v>
      </c>
      <c r="F50" s="511"/>
      <c r="G50" s="511"/>
      <c r="H50" s="511"/>
      <c r="I50" s="511"/>
      <c r="J50" s="511"/>
      <c r="K50" s="511"/>
      <c r="L50" s="511"/>
      <c r="M50" s="511"/>
      <c r="N50" s="511"/>
      <c r="O50" s="511"/>
      <c r="P50" s="511"/>
      <c r="Q50" s="511"/>
      <c r="R50" s="511"/>
      <c r="S50" s="511"/>
      <c r="T50" s="511"/>
      <c r="U50" s="511"/>
      <c r="V50" s="511"/>
      <c r="W50" s="511"/>
      <c r="X50" s="511"/>
      <c r="Y50" s="511"/>
      <c r="Z50" s="511"/>
      <c r="AA50" s="511"/>
      <c r="AB50" s="511"/>
      <c r="AC50" s="511"/>
      <c r="AD50" s="511"/>
      <c r="AE50" s="511"/>
      <c r="AF50" s="511"/>
      <c r="AG50" s="511"/>
      <c r="AH50" s="511"/>
      <c r="AI50" s="512"/>
      <c r="AJ50" s="513">
        <v>438</v>
      </c>
      <c r="AK50" s="514"/>
      <c r="AL50" s="514"/>
      <c r="AM50" s="514"/>
      <c r="AN50" s="514"/>
      <c r="AO50" s="514"/>
      <c r="AP50" s="514"/>
      <c r="AQ50" s="514"/>
      <c r="AR50" s="514"/>
      <c r="AS50" s="514"/>
      <c r="AT50" s="515"/>
      <c r="AU50" s="507">
        <v>38.47</v>
      </c>
      <c r="AV50" s="508"/>
      <c r="AW50" s="508"/>
      <c r="AX50" s="508"/>
      <c r="AY50" s="508"/>
      <c r="AZ50" s="508"/>
      <c r="BA50" s="508"/>
      <c r="BB50" s="508"/>
      <c r="BC50" s="508"/>
      <c r="BD50" s="509"/>
      <c r="BE50" s="435"/>
      <c r="BF50" s="436"/>
      <c r="BG50" s="436"/>
      <c r="BH50" s="436"/>
      <c r="BI50" s="436"/>
      <c r="BJ50" s="436"/>
      <c r="BK50" s="436"/>
      <c r="BL50" s="436"/>
      <c r="BM50" s="436"/>
      <c r="BN50" s="436"/>
      <c r="BO50" s="437"/>
      <c r="BP50" s="453">
        <f>AJ50*AU50*(1+BE50/100)</f>
        <v>16849.86</v>
      </c>
      <c r="BQ50" s="454"/>
      <c r="BR50" s="454"/>
      <c r="BS50" s="454"/>
      <c r="BT50" s="454"/>
      <c r="BU50" s="454"/>
      <c r="BV50" s="454"/>
      <c r="BW50" s="454"/>
      <c r="BX50" s="454"/>
      <c r="BY50" s="454"/>
      <c r="BZ50" s="454"/>
      <c r="CA50" s="454"/>
      <c r="CB50" s="455"/>
    </row>
    <row r="51" spans="1:91" ht="23.25" customHeight="1" x14ac:dyDescent="0.25">
      <c r="A51" s="425">
        <v>2</v>
      </c>
      <c r="B51" s="426"/>
      <c r="C51" s="426"/>
      <c r="D51" s="427"/>
      <c r="E51" s="510" t="s">
        <v>316</v>
      </c>
      <c r="F51" s="511"/>
      <c r="G51" s="511"/>
      <c r="H51" s="511"/>
      <c r="I51" s="511"/>
      <c r="J51" s="511"/>
      <c r="K51" s="511"/>
      <c r="L51" s="511"/>
      <c r="M51" s="511"/>
      <c r="N51" s="511"/>
      <c r="O51" s="511"/>
      <c r="P51" s="511"/>
      <c r="Q51" s="511"/>
      <c r="R51" s="511"/>
      <c r="S51" s="511"/>
      <c r="T51" s="511"/>
      <c r="U51" s="511"/>
      <c r="V51" s="511"/>
      <c r="W51" s="511"/>
      <c r="X51" s="511"/>
      <c r="Y51" s="511"/>
      <c r="Z51" s="511"/>
      <c r="AA51" s="511"/>
      <c r="AB51" s="511"/>
      <c r="AC51" s="511"/>
      <c r="AD51" s="511"/>
      <c r="AE51" s="511"/>
      <c r="AF51" s="511"/>
      <c r="AG51" s="511"/>
      <c r="AH51" s="511"/>
      <c r="AI51" s="512"/>
      <c r="AJ51" s="513">
        <v>403</v>
      </c>
      <c r="AK51" s="514"/>
      <c r="AL51" s="514"/>
      <c r="AM51" s="514"/>
      <c r="AN51" s="514"/>
      <c r="AO51" s="514"/>
      <c r="AP51" s="514"/>
      <c r="AQ51" s="514"/>
      <c r="AR51" s="514"/>
      <c r="AS51" s="514"/>
      <c r="AT51" s="515"/>
      <c r="AU51" s="507">
        <v>38.47</v>
      </c>
      <c r="AV51" s="508"/>
      <c r="AW51" s="508"/>
      <c r="AX51" s="508"/>
      <c r="AY51" s="508"/>
      <c r="AZ51" s="508"/>
      <c r="BA51" s="508"/>
      <c r="BB51" s="508"/>
      <c r="BC51" s="508"/>
      <c r="BD51" s="509"/>
      <c r="BE51" s="435">
        <v>4</v>
      </c>
      <c r="BF51" s="436"/>
      <c r="BG51" s="436"/>
      <c r="BH51" s="436"/>
      <c r="BI51" s="436"/>
      <c r="BJ51" s="436"/>
      <c r="BK51" s="436"/>
      <c r="BL51" s="436"/>
      <c r="BM51" s="436"/>
      <c r="BN51" s="436"/>
      <c r="BO51" s="437"/>
      <c r="BP51" s="453">
        <f>AJ51*AU51*(1+BE51/100)</f>
        <v>16123.546400000001</v>
      </c>
      <c r="BQ51" s="454"/>
      <c r="BR51" s="454"/>
      <c r="BS51" s="454"/>
      <c r="BT51" s="454"/>
      <c r="BU51" s="454"/>
      <c r="BV51" s="454"/>
      <c r="BW51" s="454"/>
      <c r="BX51" s="454"/>
      <c r="BY51" s="454"/>
      <c r="BZ51" s="454"/>
      <c r="CA51" s="454"/>
      <c r="CB51" s="455"/>
    </row>
    <row r="52" spans="1:91" ht="23.25" customHeight="1" x14ac:dyDescent="0.25">
      <c r="A52" s="407">
        <v>3</v>
      </c>
      <c r="B52" s="408"/>
      <c r="C52" s="408"/>
      <c r="D52" s="409"/>
      <c r="E52" s="510" t="s">
        <v>317</v>
      </c>
      <c r="F52" s="511"/>
      <c r="G52" s="511"/>
      <c r="H52" s="511"/>
      <c r="I52" s="511"/>
      <c r="J52" s="511"/>
      <c r="K52" s="511"/>
      <c r="L52" s="511"/>
      <c r="M52" s="511"/>
      <c r="N52" s="511"/>
      <c r="O52" s="511"/>
      <c r="P52" s="511"/>
      <c r="Q52" s="511"/>
      <c r="R52" s="511"/>
      <c r="S52" s="511"/>
      <c r="T52" s="511"/>
      <c r="U52" s="511"/>
      <c r="V52" s="511"/>
      <c r="W52" s="511"/>
      <c r="X52" s="511"/>
      <c r="Y52" s="511"/>
      <c r="Z52" s="511"/>
      <c r="AA52" s="511"/>
      <c r="AB52" s="511"/>
      <c r="AC52" s="511"/>
      <c r="AD52" s="511"/>
      <c r="AE52" s="511"/>
      <c r="AF52" s="511"/>
      <c r="AG52" s="511"/>
      <c r="AH52" s="511"/>
      <c r="AI52" s="512"/>
      <c r="AJ52" s="513">
        <v>438</v>
      </c>
      <c r="AK52" s="514"/>
      <c r="AL52" s="514"/>
      <c r="AM52" s="514"/>
      <c r="AN52" s="514"/>
      <c r="AO52" s="514"/>
      <c r="AP52" s="514"/>
      <c r="AQ52" s="514"/>
      <c r="AR52" s="514"/>
      <c r="AS52" s="514"/>
      <c r="AT52" s="515"/>
      <c r="AU52" s="516">
        <v>32.799999999999997</v>
      </c>
      <c r="AV52" s="517"/>
      <c r="AW52" s="517"/>
      <c r="AX52" s="517"/>
      <c r="AY52" s="517"/>
      <c r="AZ52" s="517"/>
      <c r="BA52" s="517"/>
      <c r="BB52" s="517"/>
      <c r="BC52" s="517"/>
      <c r="BD52" s="518"/>
      <c r="BE52" s="413"/>
      <c r="BF52" s="414"/>
      <c r="BG52" s="414"/>
      <c r="BH52" s="414"/>
      <c r="BI52" s="414"/>
      <c r="BJ52" s="414"/>
      <c r="BK52" s="414"/>
      <c r="BL52" s="414"/>
      <c r="BM52" s="414"/>
      <c r="BN52" s="414"/>
      <c r="BO52" s="415"/>
      <c r="BP52" s="453">
        <f t="shared" ref="BP52:BP55" si="0">AJ52*AU52*(1+BE52/100)</f>
        <v>14366.4</v>
      </c>
      <c r="BQ52" s="454"/>
      <c r="BR52" s="454"/>
      <c r="BS52" s="454"/>
      <c r="BT52" s="454"/>
      <c r="BU52" s="454"/>
      <c r="BV52" s="454"/>
      <c r="BW52" s="454"/>
      <c r="BX52" s="454"/>
      <c r="BY52" s="454"/>
      <c r="BZ52" s="454"/>
      <c r="CA52" s="454"/>
      <c r="CB52" s="455"/>
    </row>
    <row r="53" spans="1:91" ht="20.25" customHeight="1" x14ac:dyDescent="0.25">
      <c r="A53" s="407">
        <v>4</v>
      </c>
      <c r="B53" s="408"/>
      <c r="C53" s="408"/>
      <c r="D53" s="409"/>
      <c r="E53" s="510" t="s">
        <v>318</v>
      </c>
      <c r="F53" s="511"/>
      <c r="G53" s="511"/>
      <c r="H53" s="511"/>
      <c r="I53" s="511"/>
      <c r="J53" s="511"/>
      <c r="K53" s="511"/>
      <c r="L53" s="511"/>
      <c r="M53" s="511"/>
      <c r="N53" s="511"/>
      <c r="O53" s="511"/>
      <c r="P53" s="511"/>
      <c r="Q53" s="511"/>
      <c r="R53" s="511"/>
      <c r="S53" s="511"/>
      <c r="T53" s="511"/>
      <c r="U53" s="511"/>
      <c r="V53" s="511"/>
      <c r="W53" s="511"/>
      <c r="X53" s="511"/>
      <c r="Y53" s="511"/>
      <c r="Z53" s="511"/>
      <c r="AA53" s="511"/>
      <c r="AB53" s="511"/>
      <c r="AC53" s="511"/>
      <c r="AD53" s="511"/>
      <c r="AE53" s="511"/>
      <c r="AF53" s="511"/>
      <c r="AG53" s="511"/>
      <c r="AH53" s="511"/>
      <c r="AI53" s="512"/>
      <c r="AJ53" s="513">
        <v>250</v>
      </c>
      <c r="AK53" s="514"/>
      <c r="AL53" s="514"/>
      <c r="AM53" s="514"/>
      <c r="AN53" s="514"/>
      <c r="AO53" s="514"/>
      <c r="AP53" s="514"/>
      <c r="AQ53" s="514"/>
      <c r="AR53" s="514"/>
      <c r="AS53" s="514"/>
      <c r="AT53" s="515"/>
      <c r="AU53" s="516">
        <v>32.799999999999997</v>
      </c>
      <c r="AV53" s="517"/>
      <c r="AW53" s="517"/>
      <c r="AX53" s="517"/>
      <c r="AY53" s="517"/>
      <c r="AZ53" s="517"/>
      <c r="BA53" s="517"/>
      <c r="BB53" s="517"/>
      <c r="BC53" s="517"/>
      <c r="BD53" s="518"/>
      <c r="BE53" s="413">
        <v>4</v>
      </c>
      <c r="BF53" s="414"/>
      <c r="BG53" s="414"/>
      <c r="BH53" s="414"/>
      <c r="BI53" s="414"/>
      <c r="BJ53" s="414"/>
      <c r="BK53" s="414"/>
      <c r="BL53" s="414"/>
      <c r="BM53" s="414"/>
      <c r="BN53" s="414"/>
      <c r="BO53" s="415"/>
      <c r="BP53" s="453">
        <f t="shared" si="0"/>
        <v>8528</v>
      </c>
      <c r="BQ53" s="454"/>
      <c r="BR53" s="454"/>
      <c r="BS53" s="454"/>
      <c r="BT53" s="454"/>
      <c r="BU53" s="454"/>
      <c r="BV53" s="454"/>
      <c r="BW53" s="454"/>
      <c r="BX53" s="454"/>
      <c r="BY53" s="454"/>
      <c r="BZ53" s="454"/>
      <c r="CA53" s="454"/>
      <c r="CB53" s="455"/>
      <c r="CM53" s="29"/>
    </row>
    <row r="54" spans="1:91" ht="12.75" customHeight="1" x14ac:dyDescent="0.25">
      <c r="A54" s="407">
        <v>5</v>
      </c>
      <c r="B54" s="408"/>
      <c r="C54" s="408"/>
      <c r="D54" s="409"/>
      <c r="E54" s="510" t="s">
        <v>411</v>
      </c>
      <c r="F54" s="511"/>
      <c r="G54" s="511"/>
      <c r="H54" s="511"/>
      <c r="I54" s="511"/>
      <c r="J54" s="511"/>
      <c r="K54" s="511"/>
      <c r="L54" s="511"/>
      <c r="M54" s="511"/>
      <c r="N54" s="511"/>
      <c r="O54" s="511"/>
      <c r="P54" s="511"/>
      <c r="Q54" s="511"/>
      <c r="R54" s="511"/>
      <c r="S54" s="511"/>
      <c r="T54" s="511"/>
      <c r="U54" s="511"/>
      <c r="V54" s="511"/>
      <c r="W54" s="511"/>
      <c r="X54" s="511"/>
      <c r="Y54" s="511"/>
      <c r="Z54" s="511"/>
      <c r="AA54" s="511"/>
      <c r="AB54" s="511"/>
      <c r="AC54" s="511"/>
      <c r="AD54" s="511"/>
      <c r="AE54" s="511"/>
      <c r="AF54" s="511"/>
      <c r="AG54" s="511"/>
      <c r="AH54" s="511"/>
      <c r="AI54" s="512"/>
      <c r="AJ54" s="507">
        <v>2.5920000000000001</v>
      </c>
      <c r="AK54" s="508"/>
      <c r="AL54" s="508"/>
      <c r="AM54" s="508"/>
      <c r="AN54" s="508"/>
      <c r="AO54" s="508"/>
      <c r="AP54" s="508"/>
      <c r="AQ54" s="508"/>
      <c r="AR54" s="508"/>
      <c r="AS54" s="508"/>
      <c r="AT54" s="509"/>
      <c r="AU54" s="507">
        <v>5874.87</v>
      </c>
      <c r="AV54" s="508"/>
      <c r="AW54" s="508"/>
      <c r="AX54" s="508"/>
      <c r="AY54" s="508"/>
      <c r="AZ54" s="508"/>
      <c r="BA54" s="508"/>
      <c r="BB54" s="508"/>
      <c r="BC54" s="508"/>
      <c r="BD54" s="509"/>
      <c r="BE54" s="435"/>
      <c r="BF54" s="436"/>
      <c r="BG54" s="436"/>
      <c r="BH54" s="436"/>
      <c r="BI54" s="436"/>
      <c r="BJ54" s="436"/>
      <c r="BK54" s="436"/>
      <c r="BL54" s="436"/>
      <c r="BM54" s="436"/>
      <c r="BN54" s="436"/>
      <c r="BO54" s="437"/>
      <c r="BP54" s="453">
        <f t="shared" si="0"/>
        <v>15227.663039999999</v>
      </c>
      <c r="BQ54" s="454"/>
      <c r="BR54" s="454"/>
      <c r="BS54" s="454"/>
      <c r="BT54" s="454"/>
      <c r="BU54" s="454"/>
      <c r="BV54" s="454"/>
      <c r="BW54" s="454"/>
      <c r="BX54" s="454"/>
      <c r="BY54" s="454"/>
      <c r="BZ54" s="454"/>
      <c r="CA54" s="454"/>
      <c r="CB54" s="455"/>
      <c r="CM54" s="29"/>
    </row>
    <row r="55" spans="1:91" ht="12.75" customHeight="1" x14ac:dyDescent="0.25">
      <c r="A55" s="407">
        <v>6</v>
      </c>
      <c r="B55" s="408"/>
      <c r="C55" s="408"/>
      <c r="D55" s="409"/>
      <c r="E55" s="510" t="s">
        <v>412</v>
      </c>
      <c r="F55" s="511"/>
      <c r="G55" s="511"/>
      <c r="H55" s="511"/>
      <c r="I55" s="511"/>
      <c r="J55" s="511"/>
      <c r="K55" s="511"/>
      <c r="L55" s="511"/>
      <c r="M55" s="511"/>
      <c r="N55" s="511"/>
      <c r="O55" s="511"/>
      <c r="P55" s="511"/>
      <c r="Q55" s="511"/>
      <c r="R55" s="511"/>
      <c r="S55" s="511"/>
      <c r="T55" s="511"/>
      <c r="U55" s="511"/>
      <c r="V55" s="511"/>
      <c r="W55" s="511"/>
      <c r="X55" s="511"/>
      <c r="Y55" s="511"/>
      <c r="Z55" s="511"/>
      <c r="AA55" s="511"/>
      <c r="AB55" s="511"/>
      <c r="AC55" s="511"/>
      <c r="AD55" s="511"/>
      <c r="AE55" s="511"/>
      <c r="AF55" s="511"/>
      <c r="AG55" s="511"/>
      <c r="AH55" s="511"/>
      <c r="AI55" s="512"/>
      <c r="AJ55" s="507">
        <v>2.318295</v>
      </c>
      <c r="AK55" s="508"/>
      <c r="AL55" s="508"/>
      <c r="AM55" s="508"/>
      <c r="AN55" s="508"/>
      <c r="AO55" s="508"/>
      <c r="AP55" s="508"/>
      <c r="AQ55" s="508"/>
      <c r="AR55" s="508"/>
      <c r="AS55" s="508"/>
      <c r="AT55" s="509"/>
      <c r="AU55" s="507">
        <v>5997.74</v>
      </c>
      <c r="AV55" s="508"/>
      <c r="AW55" s="508"/>
      <c r="AX55" s="508"/>
      <c r="AY55" s="508"/>
      <c r="AZ55" s="508"/>
      <c r="BA55" s="508"/>
      <c r="BB55" s="508"/>
      <c r="BC55" s="508"/>
      <c r="BD55" s="509"/>
      <c r="BE55" s="435"/>
      <c r="BF55" s="436"/>
      <c r="BG55" s="436"/>
      <c r="BH55" s="436"/>
      <c r="BI55" s="436"/>
      <c r="BJ55" s="436"/>
      <c r="BK55" s="436"/>
      <c r="BL55" s="436"/>
      <c r="BM55" s="436"/>
      <c r="BN55" s="436"/>
      <c r="BO55" s="437"/>
      <c r="BP55" s="453">
        <f t="shared" si="0"/>
        <v>13904.5306533</v>
      </c>
      <c r="BQ55" s="454"/>
      <c r="BR55" s="454"/>
      <c r="BS55" s="454"/>
      <c r="BT55" s="454"/>
      <c r="BU55" s="454"/>
      <c r="BV55" s="454"/>
      <c r="BW55" s="454"/>
      <c r="BX55" s="454"/>
      <c r="BY55" s="454"/>
      <c r="BZ55" s="454"/>
      <c r="CA55" s="454"/>
      <c r="CB55" s="455"/>
      <c r="CM55" s="29"/>
    </row>
    <row r="56" spans="1:91" s="17" customFormat="1" ht="15.6" x14ac:dyDescent="0.3">
      <c r="A56" s="432"/>
      <c r="B56" s="433"/>
      <c r="C56" s="433"/>
      <c r="D56" s="434"/>
      <c r="E56" s="413" t="s">
        <v>120</v>
      </c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414"/>
      <c r="Q56" s="414"/>
      <c r="R56" s="414"/>
      <c r="S56" s="414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4"/>
      <c r="AG56" s="414"/>
      <c r="AH56" s="414"/>
      <c r="AI56" s="415"/>
      <c r="AJ56" s="425" t="s">
        <v>9</v>
      </c>
      <c r="AK56" s="426"/>
      <c r="AL56" s="426"/>
      <c r="AM56" s="426"/>
      <c r="AN56" s="426"/>
      <c r="AO56" s="426"/>
      <c r="AP56" s="426"/>
      <c r="AQ56" s="426"/>
      <c r="AR56" s="426"/>
      <c r="AS56" s="426"/>
      <c r="AT56" s="427"/>
      <c r="AU56" s="425" t="s">
        <v>9</v>
      </c>
      <c r="AV56" s="426"/>
      <c r="AW56" s="426"/>
      <c r="AX56" s="426"/>
      <c r="AY56" s="426"/>
      <c r="AZ56" s="426"/>
      <c r="BA56" s="426"/>
      <c r="BB56" s="426"/>
      <c r="BC56" s="426"/>
      <c r="BD56" s="427"/>
      <c r="BE56" s="425" t="s">
        <v>9</v>
      </c>
      <c r="BF56" s="426"/>
      <c r="BG56" s="426"/>
      <c r="BH56" s="426"/>
      <c r="BI56" s="426"/>
      <c r="BJ56" s="426"/>
      <c r="BK56" s="426"/>
      <c r="BL56" s="426"/>
      <c r="BM56" s="426"/>
      <c r="BN56" s="426"/>
      <c r="BO56" s="427"/>
      <c r="BP56" s="453">
        <f>SUM(BP50:CB55)</f>
        <v>85000.000093299997</v>
      </c>
      <c r="BQ56" s="454"/>
      <c r="BR56" s="454"/>
      <c r="BS56" s="454"/>
      <c r="BT56" s="454"/>
      <c r="BU56" s="454"/>
      <c r="BV56" s="454"/>
      <c r="BW56" s="454"/>
      <c r="BX56" s="454"/>
      <c r="BY56" s="454"/>
      <c r="BZ56" s="454"/>
      <c r="CA56" s="454"/>
      <c r="CB56" s="455"/>
    </row>
    <row r="57" spans="1:91" s="23" customFormat="1" ht="15.6" x14ac:dyDescent="0.3">
      <c r="A57" s="432"/>
      <c r="B57" s="433"/>
      <c r="C57" s="433"/>
      <c r="D57" s="434"/>
      <c r="E57" s="413" t="s">
        <v>121</v>
      </c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  <c r="Z57" s="414"/>
      <c r="AA57" s="414"/>
      <c r="AB57" s="414"/>
      <c r="AC57" s="414"/>
      <c r="AD57" s="414"/>
      <c r="AE57" s="414"/>
      <c r="AF57" s="414"/>
      <c r="AG57" s="414"/>
      <c r="AH57" s="414"/>
      <c r="AI57" s="415"/>
      <c r="AJ57" s="425" t="s">
        <v>9</v>
      </c>
      <c r="AK57" s="426"/>
      <c r="AL57" s="426"/>
      <c r="AM57" s="426"/>
      <c r="AN57" s="426"/>
      <c r="AO57" s="426"/>
      <c r="AP57" s="426"/>
      <c r="AQ57" s="426"/>
      <c r="AR57" s="426"/>
      <c r="AS57" s="426"/>
      <c r="AT57" s="427"/>
      <c r="AU57" s="425" t="s">
        <v>9</v>
      </c>
      <c r="AV57" s="426"/>
      <c r="AW57" s="426"/>
      <c r="AX57" s="426"/>
      <c r="AY57" s="426"/>
      <c r="AZ57" s="426"/>
      <c r="BA57" s="426"/>
      <c r="BB57" s="426"/>
      <c r="BC57" s="426"/>
      <c r="BD57" s="427"/>
      <c r="BE57" s="425" t="s">
        <v>9</v>
      </c>
      <c r="BF57" s="426"/>
      <c r="BG57" s="426"/>
      <c r="BH57" s="426"/>
      <c r="BI57" s="426"/>
      <c r="BJ57" s="426"/>
      <c r="BK57" s="426"/>
      <c r="BL57" s="426"/>
      <c r="BM57" s="426"/>
      <c r="BN57" s="426"/>
      <c r="BO57" s="427"/>
      <c r="BP57" s="501">
        <f>BP56</f>
        <v>85000.000093299997</v>
      </c>
      <c r="BQ57" s="502"/>
      <c r="BR57" s="502"/>
      <c r="BS57" s="502"/>
      <c r="BT57" s="502"/>
      <c r="BU57" s="502"/>
      <c r="BV57" s="502"/>
      <c r="BW57" s="502"/>
      <c r="BX57" s="502"/>
      <c r="BY57" s="502"/>
      <c r="BZ57" s="502"/>
      <c r="CA57" s="502"/>
      <c r="CB57" s="503"/>
    </row>
    <row r="58" spans="1:91" s="23" customFormat="1" ht="15.6" x14ac:dyDescent="0.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</row>
    <row r="59" spans="1:91" ht="15.6" x14ac:dyDescent="0.3">
      <c r="A59" s="428" t="s">
        <v>302</v>
      </c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  <c r="R59" s="428"/>
      <c r="S59" s="428"/>
      <c r="T59" s="428"/>
      <c r="U59" s="428"/>
      <c r="V59" s="428"/>
      <c r="W59" s="428"/>
      <c r="X59" s="428"/>
      <c r="Y59" s="428"/>
      <c r="Z59" s="428"/>
      <c r="AA59" s="428"/>
      <c r="AB59" s="428"/>
      <c r="AC59" s="428"/>
      <c r="AD59" s="428"/>
      <c r="AE59" s="428"/>
      <c r="AF59" s="428"/>
      <c r="AG59" s="428"/>
      <c r="AH59" s="428"/>
      <c r="AI59" s="428"/>
      <c r="AJ59" s="428"/>
      <c r="AK59" s="428"/>
      <c r="AL59" s="428"/>
      <c r="AM59" s="428"/>
      <c r="AN59" s="428"/>
      <c r="AO59" s="428"/>
      <c r="AP59" s="428"/>
      <c r="AQ59" s="428"/>
      <c r="AR59" s="428"/>
      <c r="AS59" s="428"/>
      <c r="AT59" s="428"/>
      <c r="AU59" s="428"/>
      <c r="AV59" s="428"/>
      <c r="AW59" s="428"/>
      <c r="AX59" s="428"/>
      <c r="AY59" s="428"/>
      <c r="AZ59" s="428"/>
      <c r="BA59" s="428"/>
      <c r="BB59" s="428"/>
      <c r="BC59" s="428"/>
      <c r="BD59" s="428"/>
      <c r="BE59" s="428"/>
      <c r="BF59" s="428"/>
      <c r="BG59" s="428"/>
      <c r="BH59" s="428"/>
      <c r="BI59" s="428"/>
      <c r="BJ59" s="428"/>
      <c r="BK59" s="428"/>
      <c r="BL59" s="428"/>
      <c r="BM59" s="428"/>
      <c r="BN59" s="428"/>
      <c r="BO59" s="428"/>
      <c r="BP59" s="428"/>
      <c r="BQ59" s="428"/>
      <c r="BR59" s="428"/>
      <c r="BS59" s="428"/>
      <c r="BT59" s="428"/>
      <c r="BU59" s="428"/>
      <c r="BV59" s="428"/>
      <c r="BW59" s="428"/>
      <c r="BX59" s="428"/>
      <c r="BY59" s="428"/>
      <c r="BZ59" s="428"/>
      <c r="CA59" s="428"/>
      <c r="CB59" s="428"/>
      <c r="CC59" s="23"/>
      <c r="CD59" s="23"/>
      <c r="CE59" s="23"/>
      <c r="CF59" s="23"/>
      <c r="CG59" s="23"/>
      <c r="CH59" s="23"/>
      <c r="CI59" s="23"/>
    </row>
    <row r="60" spans="1:91" ht="15.6" x14ac:dyDescent="0.3">
      <c r="A60" s="23" t="s">
        <v>174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475" t="s">
        <v>303</v>
      </c>
      <c r="T60" s="475"/>
      <c r="U60" s="475"/>
      <c r="V60" s="475"/>
      <c r="W60" s="475"/>
      <c r="X60" s="475"/>
      <c r="Y60" s="475"/>
      <c r="Z60" s="475"/>
      <c r="AA60" s="475"/>
      <c r="AB60" s="475"/>
      <c r="AC60" s="475"/>
      <c r="AD60" s="475"/>
      <c r="AE60" s="475"/>
      <c r="AF60" s="475"/>
      <c r="AG60" s="475"/>
      <c r="AH60" s="475"/>
      <c r="AI60" s="475"/>
      <c r="AJ60" s="475"/>
      <c r="AK60" s="475"/>
      <c r="AL60" s="475"/>
      <c r="AM60" s="475"/>
      <c r="AN60" s="475"/>
      <c r="AO60" s="475"/>
      <c r="AP60" s="475"/>
      <c r="AQ60" s="475"/>
      <c r="AR60" s="475"/>
      <c r="AS60" s="475"/>
      <c r="AT60" s="475"/>
      <c r="AU60" s="475"/>
      <c r="AV60" s="475"/>
      <c r="AW60" s="475"/>
      <c r="AX60" s="475"/>
      <c r="AY60" s="475"/>
      <c r="AZ60" s="475"/>
      <c r="BA60" s="475"/>
      <c r="BB60" s="475"/>
      <c r="BC60" s="475"/>
      <c r="BD60" s="475"/>
      <c r="BE60" s="475"/>
      <c r="BF60" s="475"/>
      <c r="BG60" s="475"/>
      <c r="BH60" s="475"/>
      <c r="BI60" s="475"/>
      <c r="BJ60" s="475"/>
      <c r="BK60" s="475"/>
      <c r="BL60" s="475"/>
      <c r="BM60" s="475"/>
      <c r="BN60" s="475"/>
      <c r="BO60" s="475"/>
      <c r="BP60" s="475"/>
      <c r="BQ60" s="475"/>
      <c r="BR60" s="475"/>
      <c r="BS60" s="475"/>
      <c r="BT60" s="475"/>
      <c r="BU60" s="475"/>
      <c r="BV60" s="475"/>
      <c r="BW60" s="475"/>
      <c r="BX60" s="475"/>
      <c r="BY60" s="475"/>
      <c r="BZ60" s="475"/>
      <c r="CA60" s="475"/>
      <c r="CB60" s="475"/>
    </row>
    <row r="62" spans="1:91" x14ac:dyDescent="0.25">
      <c r="A62" s="386" t="s">
        <v>88</v>
      </c>
      <c r="B62" s="387"/>
      <c r="C62" s="387"/>
      <c r="D62" s="388"/>
      <c r="E62" s="386" t="s">
        <v>0</v>
      </c>
      <c r="F62" s="387"/>
      <c r="G62" s="387"/>
      <c r="H62" s="387"/>
      <c r="I62" s="387"/>
      <c r="J62" s="387"/>
      <c r="K62" s="387"/>
      <c r="L62" s="387"/>
      <c r="M62" s="387"/>
      <c r="N62" s="387"/>
      <c r="O62" s="387"/>
      <c r="P62" s="387"/>
      <c r="Q62" s="387"/>
      <c r="R62" s="387"/>
      <c r="S62" s="387"/>
      <c r="T62" s="387"/>
      <c r="U62" s="387"/>
      <c r="V62" s="387"/>
      <c r="W62" s="387"/>
      <c r="X62" s="387"/>
      <c r="Y62" s="387"/>
      <c r="Z62" s="387"/>
      <c r="AA62" s="387"/>
      <c r="AB62" s="387"/>
      <c r="AC62" s="387"/>
      <c r="AD62" s="387"/>
      <c r="AE62" s="387"/>
      <c r="AF62" s="387"/>
      <c r="AG62" s="387"/>
      <c r="AH62" s="387"/>
      <c r="AI62" s="388"/>
      <c r="AJ62" s="386" t="s">
        <v>133</v>
      </c>
      <c r="AK62" s="387"/>
      <c r="AL62" s="387"/>
      <c r="AM62" s="387"/>
      <c r="AN62" s="387"/>
      <c r="AO62" s="387"/>
      <c r="AP62" s="387"/>
      <c r="AQ62" s="387"/>
      <c r="AR62" s="387"/>
      <c r="AS62" s="387"/>
      <c r="AT62" s="388"/>
      <c r="AU62" s="386" t="s">
        <v>204</v>
      </c>
      <c r="AV62" s="387"/>
      <c r="AW62" s="387"/>
      <c r="AX62" s="387"/>
      <c r="AY62" s="387"/>
      <c r="AZ62" s="387"/>
      <c r="BA62" s="387"/>
      <c r="BB62" s="387"/>
      <c r="BC62" s="387"/>
      <c r="BD62" s="388"/>
      <c r="BE62" s="386" t="s">
        <v>205</v>
      </c>
      <c r="BF62" s="387"/>
      <c r="BG62" s="387"/>
      <c r="BH62" s="387"/>
      <c r="BI62" s="387"/>
      <c r="BJ62" s="387"/>
      <c r="BK62" s="387"/>
      <c r="BL62" s="387"/>
      <c r="BM62" s="387"/>
      <c r="BN62" s="387"/>
      <c r="BO62" s="388"/>
      <c r="BP62" s="386" t="s">
        <v>78</v>
      </c>
      <c r="BQ62" s="387"/>
      <c r="BR62" s="387"/>
      <c r="BS62" s="387"/>
      <c r="BT62" s="387"/>
      <c r="BU62" s="387"/>
      <c r="BV62" s="387"/>
      <c r="BW62" s="387"/>
      <c r="BX62" s="387"/>
      <c r="BY62" s="387"/>
      <c r="BZ62" s="387"/>
      <c r="CA62" s="387"/>
      <c r="CB62" s="388"/>
    </row>
    <row r="63" spans="1:91" x14ac:dyDescent="0.25">
      <c r="A63" s="383" t="s">
        <v>95</v>
      </c>
      <c r="B63" s="384"/>
      <c r="C63" s="384"/>
      <c r="D63" s="385"/>
      <c r="E63" s="383"/>
      <c r="F63" s="384"/>
      <c r="G63" s="384"/>
      <c r="H63" s="384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384"/>
      <c r="AC63" s="384"/>
      <c r="AD63" s="384"/>
      <c r="AE63" s="384"/>
      <c r="AF63" s="384"/>
      <c r="AG63" s="384"/>
      <c r="AH63" s="384"/>
      <c r="AI63" s="385"/>
      <c r="AJ63" s="383" t="s">
        <v>206</v>
      </c>
      <c r="AK63" s="384"/>
      <c r="AL63" s="384"/>
      <c r="AM63" s="384"/>
      <c r="AN63" s="384"/>
      <c r="AO63" s="384"/>
      <c r="AP63" s="384"/>
      <c r="AQ63" s="384"/>
      <c r="AR63" s="384"/>
      <c r="AS63" s="384"/>
      <c r="AT63" s="385"/>
      <c r="AU63" s="383" t="s">
        <v>207</v>
      </c>
      <c r="AV63" s="384"/>
      <c r="AW63" s="384"/>
      <c r="AX63" s="384"/>
      <c r="AY63" s="384"/>
      <c r="AZ63" s="384"/>
      <c r="BA63" s="384"/>
      <c r="BB63" s="384"/>
      <c r="BC63" s="384"/>
      <c r="BD63" s="385"/>
      <c r="BE63" s="383" t="s">
        <v>107</v>
      </c>
      <c r="BF63" s="384"/>
      <c r="BG63" s="384"/>
      <c r="BH63" s="384"/>
      <c r="BI63" s="384"/>
      <c r="BJ63" s="384"/>
      <c r="BK63" s="384"/>
      <c r="BL63" s="384"/>
      <c r="BM63" s="384"/>
      <c r="BN63" s="384"/>
      <c r="BO63" s="385"/>
      <c r="BP63" s="383" t="s">
        <v>208</v>
      </c>
      <c r="BQ63" s="384"/>
      <c r="BR63" s="384"/>
      <c r="BS63" s="384"/>
      <c r="BT63" s="384"/>
      <c r="BU63" s="384"/>
      <c r="BV63" s="384"/>
      <c r="BW63" s="384"/>
      <c r="BX63" s="384"/>
      <c r="BY63" s="384"/>
      <c r="BZ63" s="384"/>
      <c r="CA63" s="384"/>
      <c r="CB63" s="385"/>
    </row>
    <row r="64" spans="1:91" x14ac:dyDescent="0.25">
      <c r="A64" s="383"/>
      <c r="B64" s="384"/>
      <c r="C64" s="384"/>
      <c r="D64" s="385"/>
      <c r="E64" s="383"/>
      <c r="F64" s="384"/>
      <c r="G64" s="384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  <c r="AB64" s="384"/>
      <c r="AC64" s="384"/>
      <c r="AD64" s="384"/>
      <c r="AE64" s="384"/>
      <c r="AF64" s="384"/>
      <c r="AG64" s="384"/>
      <c r="AH64" s="384"/>
      <c r="AI64" s="385"/>
      <c r="AJ64" s="383" t="s">
        <v>209</v>
      </c>
      <c r="AK64" s="384"/>
      <c r="AL64" s="384"/>
      <c r="AM64" s="384"/>
      <c r="AN64" s="384"/>
      <c r="AO64" s="384"/>
      <c r="AP64" s="384"/>
      <c r="AQ64" s="384"/>
      <c r="AR64" s="384"/>
      <c r="AS64" s="384"/>
      <c r="AT64" s="385"/>
      <c r="AU64" s="383" t="s">
        <v>210</v>
      </c>
      <c r="AV64" s="384"/>
      <c r="AW64" s="384"/>
      <c r="AX64" s="384"/>
      <c r="AY64" s="384"/>
      <c r="AZ64" s="384"/>
      <c r="BA64" s="384"/>
      <c r="BB64" s="384"/>
      <c r="BC64" s="384"/>
      <c r="BD64" s="385"/>
      <c r="BE64" s="383"/>
      <c r="BF64" s="384"/>
      <c r="BG64" s="384"/>
      <c r="BH64" s="384"/>
      <c r="BI64" s="384"/>
      <c r="BJ64" s="384"/>
      <c r="BK64" s="384"/>
      <c r="BL64" s="384"/>
      <c r="BM64" s="384"/>
      <c r="BN64" s="384"/>
      <c r="BO64" s="385"/>
      <c r="BP64" s="383"/>
      <c r="BQ64" s="384"/>
      <c r="BR64" s="384"/>
      <c r="BS64" s="384"/>
      <c r="BT64" s="384"/>
      <c r="BU64" s="384"/>
      <c r="BV64" s="384"/>
      <c r="BW64" s="384"/>
      <c r="BX64" s="384"/>
      <c r="BY64" s="384"/>
      <c r="BZ64" s="384"/>
      <c r="CA64" s="384"/>
      <c r="CB64" s="385"/>
    </row>
    <row r="65" spans="1:87" x14ac:dyDescent="0.25">
      <c r="A65" s="429"/>
      <c r="B65" s="430"/>
      <c r="C65" s="430"/>
      <c r="D65" s="431"/>
      <c r="E65" s="429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430"/>
      <c r="Q65" s="430"/>
      <c r="R65" s="430"/>
      <c r="S65" s="430"/>
      <c r="T65" s="430"/>
      <c r="U65" s="430"/>
      <c r="V65" s="430"/>
      <c r="W65" s="430"/>
      <c r="X65" s="430"/>
      <c r="Y65" s="430"/>
      <c r="Z65" s="430"/>
      <c r="AA65" s="430"/>
      <c r="AB65" s="430"/>
      <c r="AC65" s="430"/>
      <c r="AD65" s="430"/>
      <c r="AE65" s="430"/>
      <c r="AF65" s="430"/>
      <c r="AG65" s="430"/>
      <c r="AH65" s="430"/>
      <c r="AI65" s="431"/>
      <c r="AJ65" s="429"/>
      <c r="AK65" s="430"/>
      <c r="AL65" s="430"/>
      <c r="AM65" s="430"/>
      <c r="AN65" s="430"/>
      <c r="AO65" s="430"/>
      <c r="AP65" s="430"/>
      <c r="AQ65" s="430"/>
      <c r="AR65" s="430"/>
      <c r="AS65" s="430"/>
      <c r="AT65" s="431"/>
      <c r="AU65" s="429"/>
      <c r="AV65" s="430"/>
      <c r="AW65" s="430"/>
      <c r="AX65" s="430"/>
      <c r="AY65" s="430"/>
      <c r="AZ65" s="430"/>
      <c r="BA65" s="430"/>
      <c r="BB65" s="430"/>
      <c r="BC65" s="430"/>
      <c r="BD65" s="431"/>
      <c r="BE65" s="429"/>
      <c r="BF65" s="430"/>
      <c r="BG65" s="430"/>
      <c r="BH65" s="430"/>
      <c r="BI65" s="430"/>
      <c r="BJ65" s="430"/>
      <c r="BK65" s="430"/>
      <c r="BL65" s="430"/>
      <c r="BM65" s="430"/>
      <c r="BN65" s="430"/>
      <c r="BO65" s="431"/>
      <c r="BP65" s="429"/>
      <c r="BQ65" s="430"/>
      <c r="BR65" s="430"/>
      <c r="BS65" s="430"/>
      <c r="BT65" s="430"/>
      <c r="BU65" s="430"/>
      <c r="BV65" s="430"/>
      <c r="BW65" s="430"/>
      <c r="BX65" s="430"/>
      <c r="BY65" s="430"/>
      <c r="BZ65" s="430"/>
      <c r="CA65" s="430"/>
      <c r="CB65" s="431"/>
    </row>
    <row r="66" spans="1:87" ht="13.5" customHeight="1" x14ac:dyDescent="0.25">
      <c r="A66" s="429">
        <v>1</v>
      </c>
      <c r="B66" s="430"/>
      <c r="C66" s="430"/>
      <c r="D66" s="431"/>
      <c r="E66" s="429">
        <v>2</v>
      </c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0"/>
      <c r="AB66" s="430"/>
      <c r="AC66" s="430"/>
      <c r="AD66" s="430"/>
      <c r="AE66" s="430"/>
      <c r="AF66" s="430"/>
      <c r="AG66" s="430"/>
      <c r="AH66" s="430"/>
      <c r="AI66" s="431"/>
      <c r="AJ66" s="429">
        <v>4</v>
      </c>
      <c r="AK66" s="430"/>
      <c r="AL66" s="430"/>
      <c r="AM66" s="430"/>
      <c r="AN66" s="430"/>
      <c r="AO66" s="430"/>
      <c r="AP66" s="430"/>
      <c r="AQ66" s="430"/>
      <c r="AR66" s="430"/>
      <c r="AS66" s="430"/>
      <c r="AT66" s="431"/>
      <c r="AU66" s="429">
        <v>5</v>
      </c>
      <c r="AV66" s="430"/>
      <c r="AW66" s="430"/>
      <c r="AX66" s="430"/>
      <c r="AY66" s="430"/>
      <c r="AZ66" s="430"/>
      <c r="BA66" s="430"/>
      <c r="BB66" s="430"/>
      <c r="BC66" s="430"/>
      <c r="BD66" s="431"/>
      <c r="BE66" s="429">
        <v>6</v>
      </c>
      <c r="BF66" s="430"/>
      <c r="BG66" s="430"/>
      <c r="BH66" s="430"/>
      <c r="BI66" s="430"/>
      <c r="BJ66" s="430"/>
      <c r="BK66" s="430"/>
      <c r="BL66" s="430"/>
      <c r="BM66" s="430"/>
      <c r="BN66" s="430"/>
      <c r="BO66" s="431"/>
      <c r="BP66" s="429">
        <v>6</v>
      </c>
      <c r="BQ66" s="430"/>
      <c r="BR66" s="430"/>
      <c r="BS66" s="430"/>
      <c r="BT66" s="430"/>
      <c r="BU66" s="430"/>
      <c r="BV66" s="430"/>
      <c r="BW66" s="430"/>
      <c r="BX66" s="430"/>
      <c r="BY66" s="430"/>
      <c r="BZ66" s="430"/>
      <c r="CA66" s="430"/>
      <c r="CB66" s="431"/>
    </row>
    <row r="67" spans="1:87" s="17" customFormat="1" ht="27.75" customHeight="1" x14ac:dyDescent="0.3">
      <c r="A67" s="425">
        <v>1</v>
      </c>
      <c r="B67" s="426"/>
      <c r="C67" s="426"/>
      <c r="D67" s="427"/>
      <c r="E67" s="395" t="s">
        <v>319</v>
      </c>
      <c r="F67" s="396"/>
      <c r="G67" s="396"/>
      <c r="H67" s="396"/>
      <c r="I67" s="396"/>
      <c r="J67" s="396"/>
      <c r="K67" s="396"/>
      <c r="L67" s="396"/>
      <c r="M67" s="396"/>
      <c r="N67" s="396"/>
      <c r="O67" s="396"/>
      <c r="P67" s="396"/>
      <c r="Q67" s="396"/>
      <c r="R67" s="396"/>
      <c r="S67" s="396"/>
      <c r="T67" s="396"/>
      <c r="U67" s="396"/>
      <c r="V67" s="396"/>
      <c r="W67" s="396"/>
      <c r="X67" s="396"/>
      <c r="Y67" s="396"/>
      <c r="Z67" s="396"/>
      <c r="AA67" s="396"/>
      <c r="AB67" s="396"/>
      <c r="AC67" s="396"/>
      <c r="AD67" s="396"/>
      <c r="AE67" s="396"/>
      <c r="AF67" s="396"/>
      <c r="AG67" s="396"/>
      <c r="AH67" s="396"/>
      <c r="AI67" s="397"/>
      <c r="AJ67" s="507">
        <v>31322</v>
      </c>
      <c r="AK67" s="508"/>
      <c r="AL67" s="508"/>
      <c r="AM67" s="508"/>
      <c r="AN67" s="508"/>
      <c r="AO67" s="508"/>
      <c r="AP67" s="508"/>
      <c r="AQ67" s="508"/>
      <c r="AR67" s="508"/>
      <c r="AS67" s="508"/>
      <c r="AT67" s="509"/>
      <c r="AU67" s="435">
        <v>7.67</v>
      </c>
      <c r="AV67" s="436"/>
      <c r="AW67" s="436"/>
      <c r="AX67" s="436"/>
      <c r="AY67" s="436"/>
      <c r="AZ67" s="436"/>
      <c r="BA67" s="436"/>
      <c r="BB67" s="436"/>
      <c r="BC67" s="436"/>
      <c r="BD67" s="437"/>
      <c r="BE67" s="435">
        <v>4</v>
      </c>
      <c r="BF67" s="436"/>
      <c r="BG67" s="436"/>
      <c r="BH67" s="436"/>
      <c r="BI67" s="436"/>
      <c r="BJ67" s="436"/>
      <c r="BK67" s="436"/>
      <c r="BL67" s="436"/>
      <c r="BM67" s="436"/>
      <c r="BN67" s="436"/>
      <c r="BO67" s="437"/>
      <c r="BP67" s="453">
        <f>AJ67*AU67*(1+BE67/100)</f>
        <v>249849.3296</v>
      </c>
      <c r="BQ67" s="454"/>
      <c r="BR67" s="454"/>
      <c r="BS67" s="454"/>
      <c r="BT67" s="454"/>
      <c r="BU67" s="454"/>
      <c r="BV67" s="454"/>
      <c r="BW67" s="454"/>
      <c r="BX67" s="454"/>
      <c r="BY67" s="454"/>
      <c r="BZ67" s="454"/>
      <c r="CA67" s="454"/>
      <c r="CB67" s="455"/>
      <c r="CC67" s="26"/>
      <c r="CD67" s="26"/>
      <c r="CE67" s="26"/>
      <c r="CF67" s="26"/>
      <c r="CG67" s="26"/>
      <c r="CH67" s="26"/>
      <c r="CI67" s="26"/>
    </row>
    <row r="68" spans="1:87" ht="15.6" x14ac:dyDescent="0.3">
      <c r="A68" s="425">
        <v>2</v>
      </c>
      <c r="B68" s="426"/>
      <c r="C68" s="426"/>
      <c r="D68" s="427"/>
      <c r="E68" s="395" t="s">
        <v>320</v>
      </c>
      <c r="F68" s="396"/>
      <c r="G68" s="396"/>
      <c r="H68" s="396"/>
      <c r="I68" s="396"/>
      <c r="J68" s="396"/>
      <c r="K68" s="396"/>
      <c r="L68" s="396"/>
      <c r="M68" s="396"/>
      <c r="N68" s="396"/>
      <c r="O68" s="396"/>
      <c r="P68" s="396"/>
      <c r="Q68" s="396"/>
      <c r="R68" s="396"/>
      <c r="S68" s="396"/>
      <c r="T68" s="396"/>
      <c r="U68" s="396"/>
      <c r="V68" s="396"/>
      <c r="W68" s="396"/>
      <c r="X68" s="396"/>
      <c r="Y68" s="396"/>
      <c r="Z68" s="396"/>
      <c r="AA68" s="396"/>
      <c r="AB68" s="396"/>
      <c r="AC68" s="396"/>
      <c r="AD68" s="396"/>
      <c r="AE68" s="396"/>
      <c r="AF68" s="396"/>
      <c r="AG68" s="396"/>
      <c r="AH68" s="396"/>
      <c r="AI68" s="397"/>
      <c r="AJ68" s="504">
        <v>189.14500000000001</v>
      </c>
      <c r="AK68" s="505"/>
      <c r="AL68" s="505"/>
      <c r="AM68" s="505"/>
      <c r="AN68" s="505"/>
      <c r="AO68" s="505"/>
      <c r="AP68" s="505"/>
      <c r="AQ68" s="505"/>
      <c r="AR68" s="505"/>
      <c r="AS68" s="505"/>
      <c r="AT68" s="506"/>
      <c r="AU68" s="435">
        <v>2485.5</v>
      </c>
      <c r="AV68" s="436"/>
      <c r="AW68" s="436"/>
      <c r="AX68" s="436"/>
      <c r="AY68" s="436"/>
      <c r="AZ68" s="436"/>
      <c r="BA68" s="436"/>
      <c r="BB68" s="436"/>
      <c r="BC68" s="436"/>
      <c r="BD68" s="437"/>
      <c r="BE68" s="435"/>
      <c r="BF68" s="436"/>
      <c r="BG68" s="436"/>
      <c r="BH68" s="436"/>
      <c r="BI68" s="436"/>
      <c r="BJ68" s="436"/>
      <c r="BK68" s="436"/>
      <c r="BL68" s="436"/>
      <c r="BM68" s="436"/>
      <c r="BN68" s="436"/>
      <c r="BO68" s="437"/>
      <c r="BP68" s="453">
        <f t="shared" ref="BP68:BP69" si="1">AJ68*AU68*(1+BE68/100)</f>
        <v>470119.89750000002</v>
      </c>
      <c r="BQ68" s="454"/>
      <c r="BR68" s="454"/>
      <c r="BS68" s="454"/>
      <c r="BT68" s="454"/>
      <c r="BU68" s="454"/>
      <c r="BV68" s="454"/>
      <c r="BW68" s="454"/>
      <c r="BX68" s="454"/>
      <c r="BY68" s="454"/>
      <c r="BZ68" s="454"/>
      <c r="CA68" s="454"/>
      <c r="CB68" s="455"/>
      <c r="CC68" s="17"/>
      <c r="CD68" s="17"/>
      <c r="CE68" s="17"/>
      <c r="CF68" s="17"/>
      <c r="CG68" s="17"/>
      <c r="CH68" s="17"/>
      <c r="CI68" s="17"/>
    </row>
    <row r="69" spans="1:87" x14ac:dyDescent="0.25">
      <c r="A69" s="425">
        <v>3</v>
      </c>
      <c r="B69" s="426"/>
      <c r="C69" s="426"/>
      <c r="D69" s="427"/>
      <c r="E69" s="395" t="s">
        <v>304</v>
      </c>
      <c r="F69" s="396"/>
      <c r="G69" s="396"/>
      <c r="H69" s="396"/>
      <c r="I69" s="396"/>
      <c r="J69" s="396"/>
      <c r="K69" s="396"/>
      <c r="L69" s="396"/>
      <c r="M69" s="396"/>
      <c r="N69" s="396"/>
      <c r="O69" s="396"/>
      <c r="P69" s="396"/>
      <c r="Q69" s="396"/>
      <c r="R69" s="396"/>
      <c r="S69" s="396"/>
      <c r="T69" s="396"/>
      <c r="U69" s="396"/>
      <c r="V69" s="396"/>
      <c r="W69" s="396"/>
      <c r="X69" s="396"/>
      <c r="Y69" s="396"/>
      <c r="Z69" s="396"/>
      <c r="AA69" s="396"/>
      <c r="AB69" s="396"/>
      <c r="AC69" s="396"/>
      <c r="AD69" s="396"/>
      <c r="AE69" s="396"/>
      <c r="AF69" s="396"/>
      <c r="AG69" s="396"/>
      <c r="AH69" s="396"/>
      <c r="AI69" s="397"/>
      <c r="AJ69" s="504">
        <v>35.951119900000002</v>
      </c>
      <c r="AK69" s="505"/>
      <c r="AL69" s="505"/>
      <c r="AM69" s="505"/>
      <c r="AN69" s="505"/>
      <c r="AO69" s="505"/>
      <c r="AP69" s="505"/>
      <c r="AQ69" s="505"/>
      <c r="AR69" s="505"/>
      <c r="AS69" s="505"/>
      <c r="AT69" s="506"/>
      <c r="AU69" s="435">
        <v>2485.5</v>
      </c>
      <c r="AV69" s="436"/>
      <c r="AW69" s="436"/>
      <c r="AX69" s="436"/>
      <c r="AY69" s="436"/>
      <c r="AZ69" s="436"/>
      <c r="BA69" s="436"/>
      <c r="BB69" s="436"/>
      <c r="BC69" s="436"/>
      <c r="BD69" s="437"/>
      <c r="BE69" s="435">
        <v>4</v>
      </c>
      <c r="BF69" s="436"/>
      <c r="BG69" s="436"/>
      <c r="BH69" s="436"/>
      <c r="BI69" s="436"/>
      <c r="BJ69" s="436"/>
      <c r="BK69" s="436"/>
      <c r="BL69" s="436"/>
      <c r="BM69" s="436"/>
      <c r="BN69" s="436"/>
      <c r="BO69" s="437"/>
      <c r="BP69" s="453">
        <f t="shared" si="1"/>
        <v>92930.768851908011</v>
      </c>
      <c r="BQ69" s="454"/>
      <c r="BR69" s="454"/>
      <c r="BS69" s="454"/>
      <c r="BT69" s="454"/>
      <c r="BU69" s="454"/>
      <c r="BV69" s="454"/>
      <c r="BW69" s="454"/>
      <c r="BX69" s="454"/>
      <c r="BY69" s="454"/>
      <c r="BZ69" s="454"/>
      <c r="CA69" s="454"/>
      <c r="CB69" s="455"/>
    </row>
    <row r="70" spans="1:87" x14ac:dyDescent="0.25">
      <c r="A70" s="432"/>
      <c r="B70" s="433"/>
      <c r="C70" s="433"/>
      <c r="D70" s="434"/>
      <c r="E70" s="413" t="s">
        <v>120</v>
      </c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  <c r="AD70" s="414"/>
      <c r="AE70" s="414"/>
      <c r="AF70" s="414"/>
      <c r="AG70" s="414"/>
      <c r="AH70" s="414"/>
      <c r="AI70" s="415"/>
      <c r="AJ70" s="425" t="s">
        <v>9</v>
      </c>
      <c r="AK70" s="426"/>
      <c r="AL70" s="426"/>
      <c r="AM70" s="426"/>
      <c r="AN70" s="426"/>
      <c r="AO70" s="426"/>
      <c r="AP70" s="426"/>
      <c r="AQ70" s="426"/>
      <c r="AR70" s="426"/>
      <c r="AS70" s="426"/>
      <c r="AT70" s="427"/>
      <c r="AU70" s="425" t="s">
        <v>9</v>
      </c>
      <c r="AV70" s="426"/>
      <c r="AW70" s="426"/>
      <c r="AX70" s="426"/>
      <c r="AY70" s="426"/>
      <c r="AZ70" s="426"/>
      <c r="BA70" s="426"/>
      <c r="BB70" s="426"/>
      <c r="BC70" s="426"/>
      <c r="BD70" s="427"/>
      <c r="BE70" s="425" t="s">
        <v>9</v>
      </c>
      <c r="BF70" s="426"/>
      <c r="BG70" s="426"/>
      <c r="BH70" s="426"/>
      <c r="BI70" s="426"/>
      <c r="BJ70" s="426"/>
      <c r="BK70" s="426"/>
      <c r="BL70" s="426"/>
      <c r="BM70" s="426"/>
      <c r="BN70" s="426"/>
      <c r="BO70" s="427"/>
      <c r="BP70" s="453">
        <f>SUM(BP67:CB69)</f>
        <v>812899.99595190806</v>
      </c>
      <c r="BQ70" s="454"/>
      <c r="BR70" s="454"/>
      <c r="BS70" s="454"/>
      <c r="BT70" s="454"/>
      <c r="BU70" s="454"/>
      <c r="BV70" s="454"/>
      <c r="BW70" s="454"/>
      <c r="BX70" s="454"/>
      <c r="BY70" s="454"/>
      <c r="BZ70" s="454"/>
      <c r="CA70" s="454"/>
      <c r="CB70" s="455"/>
    </row>
    <row r="71" spans="1:87" x14ac:dyDescent="0.25">
      <c r="A71" s="432"/>
      <c r="B71" s="433"/>
      <c r="C71" s="433"/>
      <c r="D71" s="434"/>
      <c r="E71" s="413" t="s">
        <v>121</v>
      </c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  <c r="AF71" s="414"/>
      <c r="AG71" s="414"/>
      <c r="AH71" s="414"/>
      <c r="AI71" s="415"/>
      <c r="AJ71" s="425" t="s">
        <v>9</v>
      </c>
      <c r="AK71" s="426"/>
      <c r="AL71" s="426"/>
      <c r="AM71" s="426"/>
      <c r="AN71" s="426"/>
      <c r="AO71" s="426"/>
      <c r="AP71" s="426"/>
      <c r="AQ71" s="426"/>
      <c r="AR71" s="426"/>
      <c r="AS71" s="426"/>
      <c r="AT71" s="427"/>
      <c r="AU71" s="425" t="s">
        <v>9</v>
      </c>
      <c r="AV71" s="426"/>
      <c r="AW71" s="426"/>
      <c r="AX71" s="426"/>
      <c r="AY71" s="426"/>
      <c r="AZ71" s="426"/>
      <c r="BA71" s="426"/>
      <c r="BB71" s="426"/>
      <c r="BC71" s="426"/>
      <c r="BD71" s="427"/>
      <c r="BE71" s="425" t="s">
        <v>9</v>
      </c>
      <c r="BF71" s="426"/>
      <c r="BG71" s="426"/>
      <c r="BH71" s="426"/>
      <c r="BI71" s="426"/>
      <c r="BJ71" s="426"/>
      <c r="BK71" s="426"/>
      <c r="BL71" s="426"/>
      <c r="BM71" s="426"/>
      <c r="BN71" s="426"/>
      <c r="BO71" s="427"/>
      <c r="BP71" s="501">
        <f>BP70</f>
        <v>812899.99595190806</v>
      </c>
      <c r="BQ71" s="502"/>
      <c r="BR71" s="502"/>
      <c r="BS71" s="502"/>
      <c r="BT71" s="502"/>
      <c r="BU71" s="502"/>
      <c r="BV71" s="502"/>
      <c r="BW71" s="502"/>
      <c r="BX71" s="502"/>
      <c r="BY71" s="502"/>
      <c r="BZ71" s="502"/>
      <c r="CA71" s="502"/>
      <c r="CB71" s="503"/>
    </row>
    <row r="72" spans="1:87" ht="15.6" x14ac:dyDescent="0.3">
      <c r="A72" s="428" t="s">
        <v>305</v>
      </c>
      <c r="B72" s="428"/>
      <c r="C72" s="428"/>
      <c r="D72" s="428"/>
      <c r="E72" s="428"/>
      <c r="F72" s="428"/>
      <c r="G72" s="428"/>
      <c r="H72" s="428"/>
      <c r="I72" s="428"/>
      <c r="J72" s="428"/>
      <c r="K72" s="428"/>
      <c r="L72" s="428"/>
      <c r="M72" s="428"/>
      <c r="N72" s="428"/>
      <c r="O72" s="428"/>
      <c r="P72" s="428"/>
      <c r="Q72" s="428"/>
      <c r="R72" s="428"/>
      <c r="S72" s="428"/>
      <c r="T72" s="428"/>
      <c r="U72" s="428"/>
      <c r="V72" s="428"/>
      <c r="W72" s="428"/>
      <c r="X72" s="428"/>
      <c r="Y72" s="428"/>
      <c r="Z72" s="428"/>
      <c r="AA72" s="428"/>
      <c r="AB72" s="428"/>
      <c r="AC72" s="428"/>
      <c r="AD72" s="428"/>
      <c r="AE72" s="428"/>
      <c r="AF72" s="428"/>
      <c r="AG72" s="428"/>
      <c r="AH72" s="428"/>
      <c r="AI72" s="428"/>
      <c r="AJ72" s="428"/>
      <c r="AK72" s="428"/>
      <c r="AL72" s="428"/>
      <c r="AM72" s="428"/>
      <c r="AN72" s="428"/>
      <c r="AO72" s="428"/>
      <c r="AP72" s="428"/>
      <c r="AQ72" s="428"/>
      <c r="AR72" s="428"/>
      <c r="AS72" s="428"/>
      <c r="AT72" s="428"/>
      <c r="AU72" s="428"/>
      <c r="AV72" s="428"/>
      <c r="AW72" s="428"/>
      <c r="AX72" s="428"/>
      <c r="AY72" s="428"/>
      <c r="AZ72" s="428"/>
      <c r="BA72" s="428"/>
      <c r="BB72" s="428"/>
      <c r="BC72" s="428"/>
      <c r="BD72" s="428"/>
      <c r="BE72" s="428"/>
      <c r="BF72" s="428"/>
      <c r="BG72" s="428"/>
      <c r="BH72" s="428"/>
      <c r="BI72" s="428"/>
      <c r="BJ72" s="428"/>
      <c r="BK72" s="428"/>
      <c r="BL72" s="428"/>
      <c r="BM72" s="428"/>
      <c r="BN72" s="428"/>
      <c r="BO72" s="428"/>
      <c r="BP72" s="428"/>
      <c r="BQ72" s="428"/>
      <c r="BR72" s="428"/>
      <c r="BS72" s="428"/>
      <c r="BT72" s="428"/>
      <c r="BU72" s="428"/>
      <c r="BV72" s="428"/>
      <c r="BW72" s="428"/>
      <c r="BX72" s="428"/>
      <c r="BY72" s="428"/>
      <c r="BZ72" s="428"/>
      <c r="CA72" s="428"/>
      <c r="CB72" s="428"/>
    </row>
    <row r="74" spans="1:87" x14ac:dyDescent="0.25">
      <c r="A74" s="386" t="s">
        <v>88</v>
      </c>
      <c r="B74" s="387"/>
      <c r="C74" s="387"/>
      <c r="D74" s="388"/>
      <c r="E74" s="386" t="s">
        <v>0</v>
      </c>
      <c r="F74" s="387"/>
      <c r="G74" s="387"/>
      <c r="H74" s="387"/>
      <c r="I74" s="387"/>
      <c r="J74" s="387"/>
      <c r="K74" s="387"/>
      <c r="L74" s="387"/>
      <c r="M74" s="387"/>
      <c r="N74" s="387"/>
      <c r="O74" s="387"/>
      <c r="P74" s="387"/>
      <c r="Q74" s="387"/>
      <c r="R74" s="387"/>
      <c r="S74" s="387"/>
      <c r="T74" s="387"/>
      <c r="U74" s="387"/>
      <c r="V74" s="387"/>
      <c r="W74" s="387"/>
      <c r="X74" s="387"/>
      <c r="Y74" s="387"/>
      <c r="Z74" s="387"/>
      <c r="AA74" s="387"/>
      <c r="AB74" s="387"/>
      <c r="AC74" s="387"/>
      <c r="AD74" s="387"/>
      <c r="AE74" s="387"/>
      <c r="AF74" s="387"/>
      <c r="AG74" s="387"/>
      <c r="AH74" s="387"/>
      <c r="AI74" s="387"/>
      <c r="AJ74" s="387"/>
      <c r="AK74" s="387"/>
      <c r="AL74" s="387"/>
      <c r="AM74" s="387"/>
      <c r="AN74" s="387"/>
      <c r="AO74" s="387"/>
      <c r="AP74" s="387"/>
      <c r="AQ74" s="388"/>
      <c r="AR74" s="386" t="s">
        <v>124</v>
      </c>
      <c r="AS74" s="387"/>
      <c r="AT74" s="387"/>
      <c r="AU74" s="387"/>
      <c r="AV74" s="387"/>
      <c r="AW74" s="387"/>
      <c r="AX74" s="387"/>
      <c r="AY74" s="387"/>
      <c r="AZ74" s="387"/>
      <c r="BA74" s="387"/>
      <c r="BB74" s="387"/>
      <c r="BC74" s="388"/>
      <c r="BD74" s="386" t="s">
        <v>211</v>
      </c>
      <c r="BE74" s="387"/>
      <c r="BF74" s="387"/>
      <c r="BG74" s="387"/>
      <c r="BH74" s="387"/>
      <c r="BI74" s="387"/>
      <c r="BJ74" s="387"/>
      <c r="BK74" s="387"/>
      <c r="BL74" s="387"/>
      <c r="BM74" s="387"/>
      <c r="BN74" s="388"/>
      <c r="BO74" s="386" t="s">
        <v>194</v>
      </c>
      <c r="BP74" s="387"/>
      <c r="BQ74" s="387"/>
      <c r="BR74" s="387"/>
      <c r="BS74" s="387"/>
      <c r="BT74" s="387"/>
      <c r="BU74" s="387"/>
      <c r="BV74" s="387"/>
      <c r="BW74" s="387"/>
      <c r="BX74" s="387"/>
      <c r="BY74" s="387"/>
      <c r="BZ74" s="387"/>
      <c r="CA74" s="387"/>
      <c r="CB74" s="388"/>
    </row>
    <row r="75" spans="1:87" x14ac:dyDescent="0.25">
      <c r="A75" s="383" t="s">
        <v>95</v>
      </c>
      <c r="B75" s="384"/>
      <c r="C75" s="384"/>
      <c r="D75" s="385"/>
      <c r="E75" s="383"/>
      <c r="F75" s="384"/>
      <c r="G75" s="384"/>
      <c r="H75" s="384"/>
      <c r="I75" s="384"/>
      <c r="J75" s="384"/>
      <c r="K75" s="384"/>
      <c r="L75" s="384"/>
      <c r="M75" s="384"/>
      <c r="N75" s="384"/>
      <c r="O75" s="384"/>
      <c r="P75" s="384"/>
      <c r="Q75" s="384"/>
      <c r="R75" s="384"/>
      <c r="S75" s="384"/>
      <c r="T75" s="384"/>
      <c r="U75" s="384"/>
      <c r="V75" s="384"/>
      <c r="W75" s="384"/>
      <c r="X75" s="384"/>
      <c r="Y75" s="384"/>
      <c r="Z75" s="384"/>
      <c r="AA75" s="384"/>
      <c r="AB75" s="384"/>
      <c r="AC75" s="384"/>
      <c r="AD75" s="384"/>
      <c r="AE75" s="384"/>
      <c r="AF75" s="384"/>
      <c r="AG75" s="384"/>
      <c r="AH75" s="384"/>
      <c r="AI75" s="384"/>
      <c r="AJ75" s="384"/>
      <c r="AK75" s="384"/>
      <c r="AL75" s="384"/>
      <c r="AM75" s="384"/>
      <c r="AN75" s="384"/>
      <c r="AO75" s="384"/>
      <c r="AP75" s="384"/>
      <c r="AQ75" s="385"/>
      <c r="AR75" s="383"/>
      <c r="AS75" s="384"/>
      <c r="AT75" s="384"/>
      <c r="AU75" s="384"/>
      <c r="AV75" s="384"/>
      <c r="AW75" s="384"/>
      <c r="AX75" s="384"/>
      <c r="AY75" s="384"/>
      <c r="AZ75" s="384"/>
      <c r="BA75" s="384"/>
      <c r="BB75" s="384"/>
      <c r="BC75" s="385"/>
      <c r="BD75" s="383" t="s">
        <v>212</v>
      </c>
      <c r="BE75" s="384"/>
      <c r="BF75" s="384"/>
      <c r="BG75" s="384"/>
      <c r="BH75" s="384"/>
      <c r="BI75" s="384"/>
      <c r="BJ75" s="384"/>
      <c r="BK75" s="384"/>
      <c r="BL75" s="384"/>
      <c r="BM75" s="384"/>
      <c r="BN75" s="385"/>
      <c r="BO75" s="383" t="s">
        <v>213</v>
      </c>
      <c r="BP75" s="384"/>
      <c r="BQ75" s="384"/>
      <c r="BR75" s="384"/>
      <c r="BS75" s="384"/>
      <c r="BT75" s="384"/>
      <c r="BU75" s="384"/>
      <c r="BV75" s="384"/>
      <c r="BW75" s="384"/>
      <c r="BX75" s="384"/>
      <c r="BY75" s="384"/>
      <c r="BZ75" s="384"/>
      <c r="CA75" s="384"/>
      <c r="CB75" s="385"/>
    </row>
    <row r="76" spans="1:87" x14ac:dyDescent="0.25">
      <c r="A76" s="383"/>
      <c r="B76" s="384"/>
      <c r="C76" s="384"/>
      <c r="D76" s="385"/>
      <c r="E76" s="383"/>
      <c r="F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  <c r="AB76" s="384"/>
      <c r="AC76" s="384"/>
      <c r="AD76" s="384"/>
      <c r="AE76" s="384"/>
      <c r="AF76" s="384"/>
      <c r="AG76" s="384"/>
      <c r="AH76" s="384"/>
      <c r="AI76" s="384"/>
      <c r="AJ76" s="384"/>
      <c r="AK76" s="384"/>
      <c r="AL76" s="384"/>
      <c r="AM76" s="384"/>
      <c r="AN76" s="384"/>
      <c r="AO76" s="384"/>
      <c r="AP76" s="384"/>
      <c r="AQ76" s="385"/>
      <c r="AR76" s="383"/>
      <c r="AS76" s="384"/>
      <c r="AT76" s="384"/>
      <c r="AU76" s="384"/>
      <c r="AV76" s="384"/>
      <c r="AW76" s="384"/>
      <c r="AX76" s="384"/>
      <c r="AY76" s="384"/>
      <c r="AZ76" s="384"/>
      <c r="BA76" s="384"/>
      <c r="BB76" s="384"/>
      <c r="BC76" s="385"/>
      <c r="BD76" s="383" t="s">
        <v>214</v>
      </c>
      <c r="BE76" s="384"/>
      <c r="BF76" s="384"/>
      <c r="BG76" s="384"/>
      <c r="BH76" s="384"/>
      <c r="BI76" s="384"/>
      <c r="BJ76" s="384"/>
      <c r="BK76" s="384"/>
      <c r="BL76" s="384"/>
      <c r="BM76" s="384"/>
      <c r="BN76" s="385"/>
      <c r="BO76" s="383" t="s">
        <v>131</v>
      </c>
      <c r="BP76" s="384"/>
      <c r="BQ76" s="384"/>
      <c r="BR76" s="384"/>
      <c r="BS76" s="384"/>
      <c r="BT76" s="384"/>
      <c r="BU76" s="384"/>
      <c r="BV76" s="384"/>
      <c r="BW76" s="384"/>
      <c r="BX76" s="384"/>
      <c r="BY76" s="384"/>
      <c r="BZ76" s="384"/>
      <c r="CA76" s="384"/>
      <c r="CB76" s="385"/>
    </row>
    <row r="77" spans="1:87" x14ac:dyDescent="0.25">
      <c r="A77" s="392">
        <v>1</v>
      </c>
      <c r="B77" s="393"/>
      <c r="C77" s="393"/>
      <c r="D77" s="394"/>
      <c r="E77" s="392">
        <v>2</v>
      </c>
      <c r="F77" s="393"/>
      <c r="G77" s="393"/>
      <c r="H77" s="393"/>
      <c r="I77" s="393"/>
      <c r="J77" s="393"/>
      <c r="K77" s="393"/>
      <c r="L77" s="393"/>
      <c r="M77" s="393"/>
      <c r="N77" s="393"/>
      <c r="O77" s="393"/>
      <c r="P77" s="393"/>
      <c r="Q77" s="393"/>
      <c r="R77" s="393"/>
      <c r="S77" s="393"/>
      <c r="T77" s="393"/>
      <c r="U77" s="393"/>
      <c r="V77" s="393"/>
      <c r="W77" s="393"/>
      <c r="X77" s="393"/>
      <c r="Y77" s="393"/>
      <c r="Z77" s="393"/>
      <c r="AA77" s="393"/>
      <c r="AB77" s="393"/>
      <c r="AC77" s="393"/>
      <c r="AD77" s="393"/>
      <c r="AE77" s="393"/>
      <c r="AF77" s="393"/>
      <c r="AG77" s="393"/>
      <c r="AH77" s="393"/>
      <c r="AI77" s="393"/>
      <c r="AJ77" s="393"/>
      <c r="AK77" s="393"/>
      <c r="AL77" s="393"/>
      <c r="AM77" s="393"/>
      <c r="AN77" s="393"/>
      <c r="AO77" s="393"/>
      <c r="AP77" s="393"/>
      <c r="AQ77" s="394"/>
      <c r="AR77" s="392">
        <v>4</v>
      </c>
      <c r="AS77" s="393"/>
      <c r="AT77" s="393"/>
      <c r="AU77" s="393"/>
      <c r="AV77" s="393"/>
      <c r="AW77" s="393"/>
      <c r="AX77" s="393"/>
      <c r="AY77" s="393"/>
      <c r="AZ77" s="393"/>
      <c r="BA77" s="393"/>
      <c r="BB77" s="393"/>
      <c r="BC77" s="394"/>
      <c r="BD77" s="392">
        <v>5</v>
      </c>
      <c r="BE77" s="393"/>
      <c r="BF77" s="393"/>
      <c r="BG77" s="393"/>
      <c r="BH77" s="393"/>
      <c r="BI77" s="393"/>
      <c r="BJ77" s="393"/>
      <c r="BK77" s="393"/>
      <c r="BL77" s="393"/>
      <c r="BM77" s="393"/>
      <c r="BN77" s="394"/>
      <c r="BO77" s="392">
        <v>6</v>
      </c>
      <c r="BP77" s="393"/>
      <c r="BQ77" s="393"/>
      <c r="BR77" s="393"/>
      <c r="BS77" s="393"/>
      <c r="BT77" s="393"/>
      <c r="BU77" s="393"/>
      <c r="BV77" s="393"/>
      <c r="BW77" s="393"/>
      <c r="BX77" s="393"/>
      <c r="BY77" s="393"/>
      <c r="BZ77" s="393"/>
      <c r="CA77" s="393"/>
      <c r="CB77" s="394"/>
    </row>
    <row r="78" spans="1:87" x14ac:dyDescent="0.25">
      <c r="A78" s="432"/>
      <c r="B78" s="433"/>
      <c r="C78" s="433"/>
      <c r="D78" s="434"/>
      <c r="E78" s="432" t="s">
        <v>283</v>
      </c>
      <c r="F78" s="433"/>
      <c r="G78" s="433"/>
      <c r="H78" s="433"/>
      <c r="I78" s="433"/>
      <c r="J78" s="433"/>
      <c r="K78" s="433"/>
      <c r="L78" s="433"/>
      <c r="M78" s="433"/>
      <c r="N78" s="433"/>
      <c r="O78" s="433"/>
      <c r="P78" s="433"/>
      <c r="Q78" s="433"/>
      <c r="R78" s="433"/>
      <c r="S78" s="433"/>
      <c r="T78" s="433"/>
      <c r="U78" s="433"/>
      <c r="V78" s="433"/>
      <c r="W78" s="433"/>
      <c r="X78" s="433"/>
      <c r="Y78" s="433"/>
      <c r="Z78" s="433"/>
      <c r="AA78" s="433"/>
      <c r="AB78" s="433"/>
      <c r="AC78" s="433"/>
      <c r="AD78" s="433"/>
      <c r="AE78" s="433"/>
      <c r="AF78" s="433"/>
      <c r="AG78" s="433"/>
      <c r="AH78" s="433"/>
      <c r="AI78" s="433"/>
      <c r="AJ78" s="433"/>
      <c r="AK78" s="433"/>
      <c r="AL78" s="433"/>
      <c r="AM78" s="433"/>
      <c r="AN78" s="433"/>
      <c r="AO78" s="433"/>
      <c r="AP78" s="433"/>
      <c r="AQ78" s="434"/>
      <c r="AR78" s="435">
        <v>12</v>
      </c>
      <c r="AS78" s="436"/>
      <c r="AT78" s="436"/>
      <c r="AU78" s="436"/>
      <c r="AV78" s="436"/>
      <c r="AW78" s="436"/>
      <c r="AX78" s="436"/>
      <c r="AY78" s="436"/>
      <c r="AZ78" s="436"/>
      <c r="BA78" s="436"/>
      <c r="BB78" s="436"/>
      <c r="BC78" s="437"/>
      <c r="BD78" s="435">
        <v>4500</v>
      </c>
      <c r="BE78" s="436"/>
      <c r="BF78" s="436"/>
      <c r="BG78" s="436"/>
      <c r="BH78" s="436"/>
      <c r="BI78" s="436"/>
      <c r="BJ78" s="436"/>
      <c r="BK78" s="436"/>
      <c r="BL78" s="436"/>
      <c r="BM78" s="436"/>
      <c r="BN78" s="437"/>
      <c r="BO78" s="453">
        <f>AR78*BD78</f>
        <v>54000</v>
      </c>
      <c r="BP78" s="454"/>
      <c r="BQ78" s="454"/>
      <c r="BR78" s="454"/>
      <c r="BS78" s="454"/>
      <c r="BT78" s="454"/>
      <c r="BU78" s="454"/>
      <c r="BV78" s="454"/>
      <c r="BW78" s="454"/>
      <c r="BX78" s="454"/>
      <c r="BY78" s="454"/>
      <c r="BZ78" s="454"/>
      <c r="CA78" s="454"/>
      <c r="CB78" s="455"/>
    </row>
    <row r="79" spans="1:87" x14ac:dyDescent="0.25">
      <c r="A79" s="432"/>
      <c r="B79" s="433"/>
      <c r="C79" s="433"/>
      <c r="D79" s="434"/>
      <c r="E79" s="432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  <c r="S79" s="433"/>
      <c r="T79" s="433"/>
      <c r="U79" s="433"/>
      <c r="V79" s="433"/>
      <c r="W79" s="433"/>
      <c r="X79" s="433"/>
      <c r="Y79" s="433"/>
      <c r="Z79" s="433"/>
      <c r="AA79" s="433"/>
      <c r="AB79" s="433"/>
      <c r="AC79" s="433"/>
      <c r="AD79" s="433"/>
      <c r="AE79" s="433"/>
      <c r="AF79" s="433"/>
      <c r="AG79" s="433"/>
      <c r="AH79" s="433"/>
      <c r="AI79" s="433"/>
      <c r="AJ79" s="433"/>
      <c r="AK79" s="433"/>
      <c r="AL79" s="433"/>
      <c r="AM79" s="433"/>
      <c r="AN79" s="433"/>
      <c r="AO79" s="433"/>
      <c r="AP79" s="433"/>
      <c r="AQ79" s="434"/>
      <c r="AR79" s="435"/>
      <c r="AS79" s="436"/>
      <c r="AT79" s="436"/>
      <c r="AU79" s="436"/>
      <c r="AV79" s="436"/>
      <c r="AW79" s="436"/>
      <c r="AX79" s="436"/>
      <c r="AY79" s="436"/>
      <c r="AZ79" s="436"/>
      <c r="BA79" s="436"/>
      <c r="BB79" s="436"/>
      <c r="BC79" s="437"/>
      <c r="BD79" s="435"/>
      <c r="BE79" s="436"/>
      <c r="BF79" s="436"/>
      <c r="BG79" s="436"/>
      <c r="BH79" s="436"/>
      <c r="BI79" s="436"/>
      <c r="BJ79" s="436"/>
      <c r="BK79" s="436"/>
      <c r="BL79" s="436"/>
      <c r="BM79" s="436"/>
      <c r="BN79" s="437"/>
      <c r="BO79" s="453"/>
      <c r="BP79" s="454"/>
      <c r="BQ79" s="454"/>
      <c r="BR79" s="454"/>
      <c r="BS79" s="454"/>
      <c r="BT79" s="454"/>
      <c r="BU79" s="454"/>
      <c r="BV79" s="454"/>
      <c r="BW79" s="454"/>
      <c r="BX79" s="454"/>
      <c r="BY79" s="454"/>
      <c r="BZ79" s="454"/>
      <c r="CA79" s="454"/>
      <c r="CB79" s="455"/>
    </row>
    <row r="80" spans="1:87" x14ac:dyDescent="0.25">
      <c r="A80" s="432"/>
      <c r="B80" s="433"/>
      <c r="C80" s="433"/>
      <c r="D80" s="434"/>
      <c r="E80" s="413" t="s">
        <v>120</v>
      </c>
      <c r="F80" s="414"/>
      <c r="G80" s="414"/>
      <c r="H80" s="414"/>
      <c r="I80" s="414"/>
      <c r="J80" s="414"/>
      <c r="K80" s="414"/>
      <c r="L80" s="414"/>
      <c r="M80" s="414"/>
      <c r="N80" s="414"/>
      <c r="O80" s="414"/>
      <c r="P80" s="414"/>
      <c r="Q80" s="414"/>
      <c r="R80" s="414"/>
      <c r="S80" s="414"/>
      <c r="T80" s="414"/>
      <c r="U80" s="414"/>
      <c r="V80" s="414"/>
      <c r="W80" s="414"/>
      <c r="X80" s="414"/>
      <c r="Y80" s="414"/>
      <c r="Z80" s="414"/>
      <c r="AA80" s="414"/>
      <c r="AB80" s="414"/>
      <c r="AC80" s="414"/>
      <c r="AD80" s="414"/>
      <c r="AE80" s="414"/>
      <c r="AF80" s="414"/>
      <c r="AG80" s="414"/>
      <c r="AH80" s="414"/>
      <c r="AI80" s="414"/>
      <c r="AJ80" s="414"/>
      <c r="AK80" s="414"/>
      <c r="AL80" s="414"/>
      <c r="AM80" s="414"/>
      <c r="AN80" s="414"/>
      <c r="AO80" s="414"/>
      <c r="AP80" s="414"/>
      <c r="AQ80" s="415"/>
      <c r="AR80" s="425" t="s">
        <v>9</v>
      </c>
      <c r="AS80" s="426"/>
      <c r="AT80" s="426"/>
      <c r="AU80" s="426"/>
      <c r="AV80" s="426"/>
      <c r="AW80" s="426"/>
      <c r="AX80" s="426"/>
      <c r="AY80" s="426"/>
      <c r="AZ80" s="426"/>
      <c r="BA80" s="426"/>
      <c r="BB80" s="426"/>
      <c r="BC80" s="427"/>
      <c r="BD80" s="425" t="s">
        <v>9</v>
      </c>
      <c r="BE80" s="426"/>
      <c r="BF80" s="426"/>
      <c r="BG80" s="426"/>
      <c r="BH80" s="426"/>
      <c r="BI80" s="426"/>
      <c r="BJ80" s="426"/>
      <c r="BK80" s="426"/>
      <c r="BL80" s="426"/>
      <c r="BM80" s="426"/>
      <c r="BN80" s="427"/>
      <c r="BO80" s="419">
        <f>BO78</f>
        <v>54000</v>
      </c>
      <c r="BP80" s="420"/>
      <c r="BQ80" s="420"/>
      <c r="BR80" s="420"/>
      <c r="BS80" s="420"/>
      <c r="BT80" s="420"/>
      <c r="BU80" s="420"/>
      <c r="BV80" s="420"/>
      <c r="BW80" s="420"/>
      <c r="BX80" s="420"/>
      <c r="BY80" s="420"/>
      <c r="BZ80" s="420"/>
      <c r="CA80" s="420"/>
      <c r="CB80" s="421"/>
    </row>
    <row r="81" spans="1:80" x14ac:dyDescent="0.25">
      <c r="A81" s="432"/>
      <c r="B81" s="433"/>
      <c r="C81" s="433"/>
      <c r="D81" s="434"/>
      <c r="E81" s="413" t="s">
        <v>121</v>
      </c>
      <c r="F81" s="414"/>
      <c r="G81" s="414"/>
      <c r="H81" s="414"/>
      <c r="I81" s="414"/>
      <c r="J81" s="414"/>
      <c r="K81" s="414"/>
      <c r="L81" s="414"/>
      <c r="M81" s="414"/>
      <c r="N81" s="414"/>
      <c r="O81" s="414"/>
      <c r="P81" s="414"/>
      <c r="Q81" s="414"/>
      <c r="R81" s="414"/>
      <c r="S81" s="414"/>
      <c r="T81" s="414"/>
      <c r="U81" s="414"/>
      <c r="V81" s="414"/>
      <c r="W81" s="414"/>
      <c r="X81" s="414"/>
      <c r="Y81" s="414"/>
      <c r="Z81" s="414"/>
      <c r="AA81" s="414"/>
      <c r="AB81" s="414"/>
      <c r="AC81" s="414"/>
      <c r="AD81" s="414"/>
      <c r="AE81" s="414"/>
      <c r="AF81" s="414"/>
      <c r="AG81" s="414"/>
      <c r="AH81" s="414"/>
      <c r="AI81" s="414"/>
      <c r="AJ81" s="414"/>
      <c r="AK81" s="414"/>
      <c r="AL81" s="414"/>
      <c r="AM81" s="414"/>
      <c r="AN81" s="414"/>
      <c r="AO81" s="414"/>
      <c r="AP81" s="414"/>
      <c r="AQ81" s="415"/>
      <c r="AR81" s="425" t="s">
        <v>9</v>
      </c>
      <c r="AS81" s="426"/>
      <c r="AT81" s="426"/>
      <c r="AU81" s="426"/>
      <c r="AV81" s="426"/>
      <c r="AW81" s="426"/>
      <c r="AX81" s="426"/>
      <c r="AY81" s="426"/>
      <c r="AZ81" s="426"/>
      <c r="BA81" s="426"/>
      <c r="BB81" s="426"/>
      <c r="BC81" s="427"/>
      <c r="BD81" s="425" t="s">
        <v>9</v>
      </c>
      <c r="BE81" s="426"/>
      <c r="BF81" s="426"/>
      <c r="BG81" s="426"/>
      <c r="BH81" s="426"/>
      <c r="BI81" s="426"/>
      <c r="BJ81" s="426"/>
      <c r="BK81" s="426"/>
      <c r="BL81" s="426"/>
      <c r="BM81" s="426"/>
      <c r="BN81" s="427"/>
      <c r="BO81" s="416">
        <f>BO80</f>
        <v>54000</v>
      </c>
      <c r="BP81" s="417"/>
      <c r="BQ81" s="417"/>
      <c r="BR81" s="417"/>
      <c r="BS81" s="417"/>
      <c r="BT81" s="417"/>
      <c r="BU81" s="417"/>
      <c r="BV81" s="417"/>
      <c r="BW81" s="417"/>
      <c r="BX81" s="417"/>
      <c r="BY81" s="417"/>
      <c r="BZ81" s="417"/>
      <c r="CA81" s="417"/>
      <c r="CB81" s="418"/>
    </row>
  </sheetData>
  <mergeCells count="338">
    <mergeCell ref="A18:CB18"/>
    <mergeCell ref="A16:D16"/>
    <mergeCell ref="E16:AI16"/>
    <mergeCell ref="AJ16:AT16"/>
    <mergeCell ref="AU16:BD16"/>
    <mergeCell ref="BE16:BO16"/>
    <mergeCell ref="BP16:CB16"/>
    <mergeCell ref="A17:D17"/>
    <mergeCell ref="E17:AI17"/>
    <mergeCell ref="AJ17:AT17"/>
    <mergeCell ref="AU17:BD17"/>
    <mergeCell ref="BE17:BO17"/>
    <mergeCell ref="BP17:CB17"/>
    <mergeCell ref="A14:D14"/>
    <mergeCell ref="E14:AI14"/>
    <mergeCell ref="AJ14:AT14"/>
    <mergeCell ref="AU14:BD14"/>
    <mergeCell ref="BE14:BO14"/>
    <mergeCell ref="BP14:CB14"/>
    <mergeCell ref="A15:D15"/>
    <mergeCell ref="E15:AI15"/>
    <mergeCell ref="AJ15:AT15"/>
    <mergeCell ref="AU15:BD15"/>
    <mergeCell ref="BE15:BO15"/>
    <mergeCell ref="BP15:CB15"/>
    <mergeCell ref="E12:AI12"/>
    <mergeCell ref="AJ12:AT12"/>
    <mergeCell ref="AU12:BD12"/>
    <mergeCell ref="BE12:BO12"/>
    <mergeCell ref="BP12:CB12"/>
    <mergeCell ref="A13:D13"/>
    <mergeCell ref="E13:AI13"/>
    <mergeCell ref="AJ13:AT13"/>
    <mergeCell ref="AU13:BD13"/>
    <mergeCell ref="BE13:BO13"/>
    <mergeCell ref="BP13:CB13"/>
    <mergeCell ref="A81:D81"/>
    <mergeCell ref="E81:AQ81"/>
    <mergeCell ref="AR81:BC81"/>
    <mergeCell ref="BD81:BN81"/>
    <mergeCell ref="BO81:CB81"/>
    <mergeCell ref="A21:D21"/>
    <mergeCell ref="E21:AI21"/>
    <mergeCell ref="AJ21:AT21"/>
    <mergeCell ref="AU21:BD21"/>
    <mergeCell ref="BE21:BO21"/>
    <mergeCell ref="BP21:CB21"/>
    <mergeCell ref="A23:D23"/>
    <mergeCell ref="E23:AI23"/>
    <mergeCell ref="AJ23:AT23"/>
    <mergeCell ref="AU23:BD23"/>
    <mergeCell ref="BE23:BO23"/>
    <mergeCell ref="BP23:CB23"/>
    <mergeCell ref="A22:D22"/>
    <mergeCell ref="E22:AI22"/>
    <mergeCell ref="AJ22:AT22"/>
    <mergeCell ref="AU22:BD22"/>
    <mergeCell ref="BE22:BO22"/>
    <mergeCell ref="BP22:CB22"/>
    <mergeCell ref="A25:D25"/>
    <mergeCell ref="A1:CB1"/>
    <mergeCell ref="S3:CB3"/>
    <mergeCell ref="AH5:CB5"/>
    <mergeCell ref="A7:CB7"/>
    <mergeCell ref="A20:D20"/>
    <mergeCell ref="E20:AI20"/>
    <mergeCell ref="AJ20:AT20"/>
    <mergeCell ref="AU20:BD20"/>
    <mergeCell ref="BE20:BO20"/>
    <mergeCell ref="BP20:CB20"/>
    <mergeCell ref="B8:CC8"/>
    <mergeCell ref="A10:D10"/>
    <mergeCell ref="E10:AI10"/>
    <mergeCell ref="AJ10:AT10"/>
    <mergeCell ref="AU10:BD10"/>
    <mergeCell ref="BE10:BO10"/>
    <mergeCell ref="BP10:CB10"/>
    <mergeCell ref="A11:D11"/>
    <mergeCell ref="E11:AI11"/>
    <mergeCell ref="AJ11:AT11"/>
    <mergeCell ref="AU11:BD11"/>
    <mergeCell ref="BE11:BO11"/>
    <mergeCell ref="BP11:CB11"/>
    <mergeCell ref="A12:D12"/>
    <mergeCell ref="E25:AI25"/>
    <mergeCell ref="AJ25:AT25"/>
    <mergeCell ref="AU25:BD25"/>
    <mergeCell ref="BE25:BO25"/>
    <mergeCell ref="BP25:CB25"/>
    <mergeCell ref="A24:D24"/>
    <mergeCell ref="E24:AI24"/>
    <mergeCell ref="AJ24:AT24"/>
    <mergeCell ref="AU24:BD24"/>
    <mergeCell ref="BE24:BO24"/>
    <mergeCell ref="BP24:CB24"/>
    <mergeCell ref="A28:D28"/>
    <mergeCell ref="E28:AI28"/>
    <mergeCell ref="AJ28:AT28"/>
    <mergeCell ref="AU28:BD28"/>
    <mergeCell ref="BE28:BO28"/>
    <mergeCell ref="BP28:CB28"/>
    <mergeCell ref="A29:D29"/>
    <mergeCell ref="E29:AI29"/>
    <mergeCell ref="AJ29:AT29"/>
    <mergeCell ref="AU29:BD29"/>
    <mergeCell ref="BE29:BO29"/>
    <mergeCell ref="BP29:CB29"/>
    <mergeCell ref="A27:D27"/>
    <mergeCell ref="E27:AI27"/>
    <mergeCell ref="AJ27:AT27"/>
    <mergeCell ref="AU27:BD27"/>
    <mergeCell ref="BE27:BO27"/>
    <mergeCell ref="BP27:CB27"/>
    <mergeCell ref="A26:D26"/>
    <mergeCell ref="E26:AI26"/>
    <mergeCell ref="AJ26:AT26"/>
    <mergeCell ref="AU26:BD26"/>
    <mergeCell ref="BE26:BO26"/>
    <mergeCell ref="BP26:CB26"/>
    <mergeCell ref="A33:D33"/>
    <mergeCell ref="E33:AM33"/>
    <mergeCell ref="AN33:AV33"/>
    <mergeCell ref="AW33:BI33"/>
    <mergeCell ref="BJ33:CB33"/>
    <mergeCell ref="A34:D34"/>
    <mergeCell ref="E34:AM34"/>
    <mergeCell ref="AN34:AV34"/>
    <mergeCell ref="AW34:BI34"/>
    <mergeCell ref="BJ34:CB34"/>
    <mergeCell ref="A31:CB31"/>
    <mergeCell ref="BJ40:CB40"/>
    <mergeCell ref="A35:D35"/>
    <mergeCell ref="E35:AM35"/>
    <mergeCell ref="AN35:AV35"/>
    <mergeCell ref="AW35:BI35"/>
    <mergeCell ref="BJ35:CB35"/>
    <mergeCell ref="A36:D36"/>
    <mergeCell ref="E36:AM36"/>
    <mergeCell ref="AN36:AV36"/>
    <mergeCell ref="AW36:BI36"/>
    <mergeCell ref="BJ36:CB36"/>
    <mergeCell ref="A39:D39"/>
    <mergeCell ref="E39:AM39"/>
    <mergeCell ref="AN39:AV39"/>
    <mergeCell ref="AW39:BI39"/>
    <mergeCell ref="BJ39:CB39"/>
    <mergeCell ref="A37:D37"/>
    <mergeCell ref="E37:AM37"/>
    <mergeCell ref="AN37:AV37"/>
    <mergeCell ref="AW37:BI37"/>
    <mergeCell ref="BJ37:CB37"/>
    <mergeCell ref="A38:D38"/>
    <mergeCell ref="E38:AM38"/>
    <mergeCell ref="AN38:AV38"/>
    <mergeCell ref="AW38:BI38"/>
    <mergeCell ref="BJ38:CB38"/>
    <mergeCell ref="A46:D46"/>
    <mergeCell ref="E46:AI46"/>
    <mergeCell ref="AJ46:AT46"/>
    <mergeCell ref="AU46:BD46"/>
    <mergeCell ref="BE46:BO46"/>
    <mergeCell ref="BP46:CB46"/>
    <mergeCell ref="A45:D45"/>
    <mergeCell ref="E45:AI45"/>
    <mergeCell ref="AJ45:AT45"/>
    <mergeCell ref="AU45:BD45"/>
    <mergeCell ref="BE45:BO45"/>
    <mergeCell ref="BP45:CB45"/>
    <mergeCell ref="A42:CB42"/>
    <mergeCell ref="S43:CB43"/>
    <mergeCell ref="A40:D40"/>
    <mergeCell ref="E40:AM40"/>
    <mergeCell ref="AN40:AV40"/>
    <mergeCell ref="AW40:BI40"/>
    <mergeCell ref="A48:D48"/>
    <mergeCell ref="E48:AI48"/>
    <mergeCell ref="AJ48:AT48"/>
    <mergeCell ref="AU48:BD48"/>
    <mergeCell ref="BE48:BO48"/>
    <mergeCell ref="BP48:CB48"/>
    <mergeCell ref="A47:D47"/>
    <mergeCell ref="E47:AI47"/>
    <mergeCell ref="AJ47:AT47"/>
    <mergeCell ref="AU47:BD47"/>
    <mergeCell ref="BE47:BO47"/>
    <mergeCell ref="BP47:CB47"/>
    <mergeCell ref="A50:D50"/>
    <mergeCell ref="E50:AI50"/>
    <mergeCell ref="AJ50:AT50"/>
    <mergeCell ref="AU50:BD50"/>
    <mergeCell ref="BE50:BO50"/>
    <mergeCell ref="BP50:CB50"/>
    <mergeCell ref="A49:D49"/>
    <mergeCell ref="E49:AI49"/>
    <mergeCell ref="AJ49:AT49"/>
    <mergeCell ref="AU49:BD49"/>
    <mergeCell ref="BE49:BO49"/>
    <mergeCell ref="BP49:CB49"/>
    <mergeCell ref="AU52:BD52"/>
    <mergeCell ref="BE52:BO52"/>
    <mergeCell ref="BP52:CB52"/>
    <mergeCell ref="A51:D51"/>
    <mergeCell ref="E51:AI51"/>
    <mergeCell ref="AJ51:AT51"/>
    <mergeCell ref="AU51:BD51"/>
    <mergeCell ref="BE51:BO51"/>
    <mergeCell ref="BP51:CB51"/>
    <mergeCell ref="A52:D52"/>
    <mergeCell ref="E52:AI52"/>
    <mergeCell ref="AJ52:AT52"/>
    <mergeCell ref="A62:D62"/>
    <mergeCell ref="E62:AI62"/>
    <mergeCell ref="AJ62:AT62"/>
    <mergeCell ref="AU62:BD62"/>
    <mergeCell ref="BE62:BO62"/>
    <mergeCell ref="BP62:CB62"/>
    <mergeCell ref="A56:D56"/>
    <mergeCell ref="E56:AI56"/>
    <mergeCell ref="AJ56:AT56"/>
    <mergeCell ref="AU56:BD56"/>
    <mergeCell ref="BE56:BO56"/>
    <mergeCell ref="BP56:CB56"/>
    <mergeCell ref="S60:CB60"/>
    <mergeCell ref="A57:D57"/>
    <mergeCell ref="E57:AI57"/>
    <mergeCell ref="AJ57:AT57"/>
    <mergeCell ref="AU57:BD57"/>
    <mergeCell ref="BE57:BO57"/>
    <mergeCell ref="BP57:CB57"/>
    <mergeCell ref="A59:CB59"/>
    <mergeCell ref="A63:D63"/>
    <mergeCell ref="A64:D64"/>
    <mergeCell ref="E63:AI63"/>
    <mergeCell ref="AJ63:AT63"/>
    <mergeCell ref="AU63:BD63"/>
    <mergeCell ref="BE63:BO63"/>
    <mergeCell ref="BP63:CB63"/>
    <mergeCell ref="E64:AI64"/>
    <mergeCell ref="AJ64:AT64"/>
    <mergeCell ref="AU64:BD64"/>
    <mergeCell ref="BE64:BO64"/>
    <mergeCell ref="BP64:CB64"/>
    <mergeCell ref="A65:D65"/>
    <mergeCell ref="A66:D66"/>
    <mergeCell ref="E65:AI65"/>
    <mergeCell ref="AJ65:AT65"/>
    <mergeCell ref="AU65:BD65"/>
    <mergeCell ref="BE65:BO65"/>
    <mergeCell ref="BP65:CB65"/>
    <mergeCell ref="E66:AI66"/>
    <mergeCell ref="AJ66:AT66"/>
    <mergeCell ref="AU66:BD66"/>
    <mergeCell ref="BE66:BO66"/>
    <mergeCell ref="BP66:CB66"/>
    <mergeCell ref="A55:D55"/>
    <mergeCell ref="E55:AI55"/>
    <mergeCell ref="AJ55:AT55"/>
    <mergeCell ref="AU55:BD55"/>
    <mergeCell ref="BE55:BO55"/>
    <mergeCell ref="BP55:CB55"/>
    <mergeCell ref="A53:D53"/>
    <mergeCell ref="E53:AI53"/>
    <mergeCell ref="AJ53:AT53"/>
    <mergeCell ref="AU53:BD53"/>
    <mergeCell ref="BE53:BO53"/>
    <mergeCell ref="BP53:CB53"/>
    <mergeCell ref="A54:D54"/>
    <mergeCell ref="E54:AI54"/>
    <mergeCell ref="AJ54:AT54"/>
    <mergeCell ref="AU54:BD54"/>
    <mergeCell ref="BE54:BO54"/>
    <mergeCell ref="BP54:CB54"/>
    <mergeCell ref="A67:D67"/>
    <mergeCell ref="E67:AI67"/>
    <mergeCell ref="AJ67:AT67"/>
    <mergeCell ref="AU67:BD67"/>
    <mergeCell ref="BE67:BO67"/>
    <mergeCell ref="BP67:CB67"/>
    <mergeCell ref="A68:D68"/>
    <mergeCell ref="E68:AI68"/>
    <mergeCell ref="AJ68:AT68"/>
    <mergeCell ref="AU68:BD68"/>
    <mergeCell ref="BE68:BO68"/>
    <mergeCell ref="BP68:CB68"/>
    <mergeCell ref="A69:D69"/>
    <mergeCell ref="E69:AI69"/>
    <mergeCell ref="AJ69:AT69"/>
    <mergeCell ref="AU69:BD69"/>
    <mergeCell ref="BE69:BO69"/>
    <mergeCell ref="BP69:CB69"/>
    <mergeCell ref="A70:D70"/>
    <mergeCell ref="E70:AI70"/>
    <mergeCell ref="AJ70:AT70"/>
    <mergeCell ref="AU70:BD70"/>
    <mergeCell ref="BE70:BO70"/>
    <mergeCell ref="BP70:CB70"/>
    <mergeCell ref="A71:D71"/>
    <mergeCell ref="E71:AI71"/>
    <mergeCell ref="AJ71:AT71"/>
    <mergeCell ref="AU71:BD71"/>
    <mergeCell ref="BE71:BO71"/>
    <mergeCell ref="BP71:CB71"/>
    <mergeCell ref="A72:CB72"/>
    <mergeCell ref="A74:D74"/>
    <mergeCell ref="E74:AQ74"/>
    <mergeCell ref="AR74:BC74"/>
    <mergeCell ref="BD74:BN74"/>
    <mergeCell ref="BO74:CB74"/>
    <mergeCell ref="A75:D75"/>
    <mergeCell ref="E75:AQ75"/>
    <mergeCell ref="AR75:BC75"/>
    <mergeCell ref="BD75:BN75"/>
    <mergeCell ref="BO75:CB75"/>
    <mergeCell ref="A76:D76"/>
    <mergeCell ref="E76:AQ76"/>
    <mergeCell ref="AR76:BC76"/>
    <mergeCell ref="BD76:BN76"/>
    <mergeCell ref="BO76:CB76"/>
    <mergeCell ref="A77:D77"/>
    <mergeCell ref="E77:AQ77"/>
    <mergeCell ref="AR77:BC77"/>
    <mergeCell ref="BD77:BN77"/>
    <mergeCell ref="BO77:CB77"/>
    <mergeCell ref="A78:D78"/>
    <mergeCell ref="E78:AQ78"/>
    <mergeCell ref="AR78:BC78"/>
    <mergeCell ref="BD78:BN78"/>
    <mergeCell ref="BO78:CB78"/>
    <mergeCell ref="A79:D79"/>
    <mergeCell ref="E79:AQ79"/>
    <mergeCell ref="AR79:BC79"/>
    <mergeCell ref="BD79:BN79"/>
    <mergeCell ref="BO79:CB79"/>
    <mergeCell ref="A80:D80"/>
    <mergeCell ref="E80:AQ80"/>
    <mergeCell ref="AR80:BC80"/>
    <mergeCell ref="BD80:BN80"/>
    <mergeCell ref="BO80:CB80"/>
  </mergeCells>
  <pageMargins left="0.78740157480314965" right="0.39370078740157483" top="0.59055118110236227" bottom="0.39370078740157483" header="0.27559055118110237" footer="0.27559055118110237"/>
  <pageSetup paperSize="9" scale="74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M81"/>
  <sheetViews>
    <sheetView zoomScaleNormal="100" workbookViewId="0">
      <selection activeCell="A8" sqref="A8:XFD18"/>
    </sheetView>
  </sheetViews>
  <sheetFormatPr defaultColWidth="1.109375" defaultRowHeight="13.2" x14ac:dyDescent="0.25"/>
  <cols>
    <col min="1" max="90" width="1.109375" style="26"/>
    <col min="91" max="91" width="9.5546875" style="26" customWidth="1"/>
    <col min="92" max="102" width="1.109375" style="26"/>
    <col min="103" max="103" width="4" style="26" bestFit="1" customWidth="1"/>
    <col min="104" max="346" width="1.109375" style="26"/>
    <col min="347" max="347" width="9.5546875" style="26" customWidth="1"/>
    <col min="348" max="358" width="1.109375" style="26"/>
    <col min="359" max="359" width="4" style="26" bestFit="1" customWidth="1"/>
    <col min="360" max="602" width="1.109375" style="26"/>
    <col min="603" max="603" width="9.5546875" style="26" customWidth="1"/>
    <col min="604" max="614" width="1.109375" style="26"/>
    <col min="615" max="615" width="4" style="26" bestFit="1" customWidth="1"/>
    <col min="616" max="858" width="1.109375" style="26"/>
    <col min="859" max="859" width="9.5546875" style="26" customWidth="1"/>
    <col min="860" max="870" width="1.109375" style="26"/>
    <col min="871" max="871" width="4" style="26" bestFit="1" customWidth="1"/>
    <col min="872" max="1114" width="1.109375" style="26"/>
    <col min="1115" max="1115" width="9.5546875" style="26" customWidth="1"/>
    <col min="1116" max="1126" width="1.109375" style="26"/>
    <col min="1127" max="1127" width="4" style="26" bestFit="1" customWidth="1"/>
    <col min="1128" max="1370" width="1.109375" style="26"/>
    <col min="1371" max="1371" width="9.5546875" style="26" customWidth="1"/>
    <col min="1372" max="1382" width="1.109375" style="26"/>
    <col min="1383" max="1383" width="4" style="26" bestFit="1" customWidth="1"/>
    <col min="1384" max="1626" width="1.109375" style="26"/>
    <col min="1627" max="1627" width="9.5546875" style="26" customWidth="1"/>
    <col min="1628" max="1638" width="1.109375" style="26"/>
    <col min="1639" max="1639" width="4" style="26" bestFit="1" customWidth="1"/>
    <col min="1640" max="1882" width="1.109375" style="26"/>
    <col min="1883" max="1883" width="9.5546875" style="26" customWidth="1"/>
    <col min="1884" max="1894" width="1.109375" style="26"/>
    <col min="1895" max="1895" width="4" style="26" bestFit="1" customWidth="1"/>
    <col min="1896" max="2138" width="1.109375" style="26"/>
    <col min="2139" max="2139" width="9.5546875" style="26" customWidth="1"/>
    <col min="2140" max="2150" width="1.109375" style="26"/>
    <col min="2151" max="2151" width="4" style="26" bestFit="1" customWidth="1"/>
    <col min="2152" max="2394" width="1.109375" style="26"/>
    <col min="2395" max="2395" width="9.5546875" style="26" customWidth="1"/>
    <col min="2396" max="2406" width="1.109375" style="26"/>
    <col min="2407" max="2407" width="4" style="26" bestFit="1" customWidth="1"/>
    <col min="2408" max="2650" width="1.109375" style="26"/>
    <col min="2651" max="2651" width="9.5546875" style="26" customWidth="1"/>
    <col min="2652" max="2662" width="1.109375" style="26"/>
    <col min="2663" max="2663" width="4" style="26" bestFit="1" customWidth="1"/>
    <col min="2664" max="2906" width="1.109375" style="26"/>
    <col min="2907" max="2907" width="9.5546875" style="26" customWidth="1"/>
    <col min="2908" max="2918" width="1.109375" style="26"/>
    <col min="2919" max="2919" width="4" style="26" bestFit="1" customWidth="1"/>
    <col min="2920" max="3162" width="1.109375" style="26"/>
    <col min="3163" max="3163" width="9.5546875" style="26" customWidth="1"/>
    <col min="3164" max="3174" width="1.109375" style="26"/>
    <col min="3175" max="3175" width="4" style="26" bestFit="1" customWidth="1"/>
    <col min="3176" max="3418" width="1.109375" style="26"/>
    <col min="3419" max="3419" width="9.5546875" style="26" customWidth="1"/>
    <col min="3420" max="3430" width="1.109375" style="26"/>
    <col min="3431" max="3431" width="4" style="26" bestFit="1" customWidth="1"/>
    <col min="3432" max="3674" width="1.109375" style="26"/>
    <col min="3675" max="3675" width="9.5546875" style="26" customWidth="1"/>
    <col min="3676" max="3686" width="1.109375" style="26"/>
    <col min="3687" max="3687" width="4" style="26" bestFit="1" customWidth="1"/>
    <col min="3688" max="3930" width="1.109375" style="26"/>
    <col min="3931" max="3931" width="9.5546875" style="26" customWidth="1"/>
    <col min="3932" max="3942" width="1.109375" style="26"/>
    <col min="3943" max="3943" width="4" style="26" bestFit="1" customWidth="1"/>
    <col min="3944" max="4186" width="1.109375" style="26"/>
    <col min="4187" max="4187" width="9.5546875" style="26" customWidth="1"/>
    <col min="4188" max="4198" width="1.109375" style="26"/>
    <col min="4199" max="4199" width="4" style="26" bestFit="1" customWidth="1"/>
    <col min="4200" max="4442" width="1.109375" style="26"/>
    <col min="4443" max="4443" width="9.5546875" style="26" customWidth="1"/>
    <col min="4444" max="4454" width="1.109375" style="26"/>
    <col min="4455" max="4455" width="4" style="26" bestFit="1" customWidth="1"/>
    <col min="4456" max="4698" width="1.109375" style="26"/>
    <col min="4699" max="4699" width="9.5546875" style="26" customWidth="1"/>
    <col min="4700" max="4710" width="1.109375" style="26"/>
    <col min="4711" max="4711" width="4" style="26" bestFit="1" customWidth="1"/>
    <col min="4712" max="4954" width="1.109375" style="26"/>
    <col min="4955" max="4955" width="9.5546875" style="26" customWidth="1"/>
    <col min="4956" max="4966" width="1.109375" style="26"/>
    <col min="4967" max="4967" width="4" style="26" bestFit="1" customWidth="1"/>
    <col min="4968" max="5210" width="1.109375" style="26"/>
    <col min="5211" max="5211" width="9.5546875" style="26" customWidth="1"/>
    <col min="5212" max="5222" width="1.109375" style="26"/>
    <col min="5223" max="5223" width="4" style="26" bestFit="1" customWidth="1"/>
    <col min="5224" max="5466" width="1.109375" style="26"/>
    <col min="5467" max="5467" width="9.5546875" style="26" customWidth="1"/>
    <col min="5468" max="5478" width="1.109375" style="26"/>
    <col min="5479" max="5479" width="4" style="26" bestFit="1" customWidth="1"/>
    <col min="5480" max="5722" width="1.109375" style="26"/>
    <col min="5723" max="5723" width="9.5546875" style="26" customWidth="1"/>
    <col min="5724" max="5734" width="1.109375" style="26"/>
    <col min="5735" max="5735" width="4" style="26" bestFit="1" customWidth="1"/>
    <col min="5736" max="5978" width="1.109375" style="26"/>
    <col min="5979" max="5979" width="9.5546875" style="26" customWidth="1"/>
    <col min="5980" max="5990" width="1.109375" style="26"/>
    <col min="5991" max="5991" width="4" style="26" bestFit="1" customWidth="1"/>
    <col min="5992" max="6234" width="1.109375" style="26"/>
    <col min="6235" max="6235" width="9.5546875" style="26" customWidth="1"/>
    <col min="6236" max="6246" width="1.109375" style="26"/>
    <col min="6247" max="6247" width="4" style="26" bestFit="1" customWidth="1"/>
    <col min="6248" max="6490" width="1.109375" style="26"/>
    <col min="6491" max="6491" width="9.5546875" style="26" customWidth="1"/>
    <col min="6492" max="6502" width="1.109375" style="26"/>
    <col min="6503" max="6503" width="4" style="26" bestFit="1" customWidth="1"/>
    <col min="6504" max="6746" width="1.109375" style="26"/>
    <col min="6747" max="6747" width="9.5546875" style="26" customWidth="1"/>
    <col min="6748" max="6758" width="1.109375" style="26"/>
    <col min="6759" max="6759" width="4" style="26" bestFit="1" customWidth="1"/>
    <col min="6760" max="7002" width="1.109375" style="26"/>
    <col min="7003" max="7003" width="9.5546875" style="26" customWidth="1"/>
    <col min="7004" max="7014" width="1.109375" style="26"/>
    <col min="7015" max="7015" width="4" style="26" bestFit="1" customWidth="1"/>
    <col min="7016" max="7258" width="1.109375" style="26"/>
    <col min="7259" max="7259" width="9.5546875" style="26" customWidth="1"/>
    <col min="7260" max="7270" width="1.109375" style="26"/>
    <col min="7271" max="7271" width="4" style="26" bestFit="1" customWidth="1"/>
    <col min="7272" max="7514" width="1.109375" style="26"/>
    <col min="7515" max="7515" width="9.5546875" style="26" customWidth="1"/>
    <col min="7516" max="7526" width="1.109375" style="26"/>
    <col min="7527" max="7527" width="4" style="26" bestFit="1" customWidth="1"/>
    <col min="7528" max="7770" width="1.109375" style="26"/>
    <col min="7771" max="7771" width="9.5546875" style="26" customWidth="1"/>
    <col min="7772" max="7782" width="1.109375" style="26"/>
    <col min="7783" max="7783" width="4" style="26" bestFit="1" customWidth="1"/>
    <col min="7784" max="8026" width="1.109375" style="26"/>
    <col min="8027" max="8027" width="9.5546875" style="26" customWidth="1"/>
    <col min="8028" max="8038" width="1.109375" style="26"/>
    <col min="8039" max="8039" width="4" style="26" bestFit="1" customWidth="1"/>
    <col min="8040" max="8282" width="1.109375" style="26"/>
    <col min="8283" max="8283" width="9.5546875" style="26" customWidth="1"/>
    <col min="8284" max="8294" width="1.109375" style="26"/>
    <col min="8295" max="8295" width="4" style="26" bestFit="1" customWidth="1"/>
    <col min="8296" max="8538" width="1.109375" style="26"/>
    <col min="8539" max="8539" width="9.5546875" style="26" customWidth="1"/>
    <col min="8540" max="8550" width="1.109375" style="26"/>
    <col min="8551" max="8551" width="4" style="26" bestFit="1" customWidth="1"/>
    <col min="8552" max="8794" width="1.109375" style="26"/>
    <col min="8795" max="8795" width="9.5546875" style="26" customWidth="1"/>
    <col min="8796" max="8806" width="1.109375" style="26"/>
    <col min="8807" max="8807" width="4" style="26" bestFit="1" customWidth="1"/>
    <col min="8808" max="9050" width="1.109375" style="26"/>
    <col min="9051" max="9051" width="9.5546875" style="26" customWidth="1"/>
    <col min="9052" max="9062" width="1.109375" style="26"/>
    <col min="9063" max="9063" width="4" style="26" bestFit="1" customWidth="1"/>
    <col min="9064" max="9306" width="1.109375" style="26"/>
    <col min="9307" max="9307" width="9.5546875" style="26" customWidth="1"/>
    <col min="9308" max="9318" width="1.109375" style="26"/>
    <col min="9319" max="9319" width="4" style="26" bestFit="1" customWidth="1"/>
    <col min="9320" max="9562" width="1.109375" style="26"/>
    <col min="9563" max="9563" width="9.5546875" style="26" customWidth="1"/>
    <col min="9564" max="9574" width="1.109375" style="26"/>
    <col min="9575" max="9575" width="4" style="26" bestFit="1" customWidth="1"/>
    <col min="9576" max="9818" width="1.109375" style="26"/>
    <col min="9819" max="9819" width="9.5546875" style="26" customWidth="1"/>
    <col min="9820" max="9830" width="1.109375" style="26"/>
    <col min="9831" max="9831" width="4" style="26" bestFit="1" customWidth="1"/>
    <col min="9832" max="10074" width="1.109375" style="26"/>
    <col min="10075" max="10075" width="9.5546875" style="26" customWidth="1"/>
    <col min="10076" max="10086" width="1.109375" style="26"/>
    <col min="10087" max="10087" width="4" style="26" bestFit="1" customWidth="1"/>
    <col min="10088" max="10330" width="1.109375" style="26"/>
    <col min="10331" max="10331" width="9.5546875" style="26" customWidth="1"/>
    <col min="10332" max="10342" width="1.109375" style="26"/>
    <col min="10343" max="10343" width="4" style="26" bestFit="1" customWidth="1"/>
    <col min="10344" max="10586" width="1.109375" style="26"/>
    <col min="10587" max="10587" width="9.5546875" style="26" customWidth="1"/>
    <col min="10588" max="10598" width="1.109375" style="26"/>
    <col min="10599" max="10599" width="4" style="26" bestFit="1" customWidth="1"/>
    <col min="10600" max="10842" width="1.109375" style="26"/>
    <col min="10843" max="10843" width="9.5546875" style="26" customWidth="1"/>
    <col min="10844" max="10854" width="1.109375" style="26"/>
    <col min="10855" max="10855" width="4" style="26" bestFit="1" customWidth="1"/>
    <col min="10856" max="11098" width="1.109375" style="26"/>
    <col min="11099" max="11099" width="9.5546875" style="26" customWidth="1"/>
    <col min="11100" max="11110" width="1.109375" style="26"/>
    <col min="11111" max="11111" width="4" style="26" bestFit="1" customWidth="1"/>
    <col min="11112" max="11354" width="1.109375" style="26"/>
    <col min="11355" max="11355" width="9.5546875" style="26" customWidth="1"/>
    <col min="11356" max="11366" width="1.109375" style="26"/>
    <col min="11367" max="11367" width="4" style="26" bestFit="1" customWidth="1"/>
    <col min="11368" max="11610" width="1.109375" style="26"/>
    <col min="11611" max="11611" width="9.5546875" style="26" customWidth="1"/>
    <col min="11612" max="11622" width="1.109375" style="26"/>
    <col min="11623" max="11623" width="4" style="26" bestFit="1" customWidth="1"/>
    <col min="11624" max="11866" width="1.109375" style="26"/>
    <col min="11867" max="11867" width="9.5546875" style="26" customWidth="1"/>
    <col min="11868" max="11878" width="1.109375" style="26"/>
    <col min="11879" max="11879" width="4" style="26" bestFit="1" customWidth="1"/>
    <col min="11880" max="12122" width="1.109375" style="26"/>
    <col min="12123" max="12123" width="9.5546875" style="26" customWidth="1"/>
    <col min="12124" max="12134" width="1.109375" style="26"/>
    <col min="12135" max="12135" width="4" style="26" bestFit="1" customWidth="1"/>
    <col min="12136" max="12378" width="1.109375" style="26"/>
    <col min="12379" max="12379" width="9.5546875" style="26" customWidth="1"/>
    <col min="12380" max="12390" width="1.109375" style="26"/>
    <col min="12391" max="12391" width="4" style="26" bestFit="1" customWidth="1"/>
    <col min="12392" max="12634" width="1.109375" style="26"/>
    <col min="12635" max="12635" width="9.5546875" style="26" customWidth="1"/>
    <col min="12636" max="12646" width="1.109375" style="26"/>
    <col min="12647" max="12647" width="4" style="26" bestFit="1" customWidth="1"/>
    <col min="12648" max="12890" width="1.109375" style="26"/>
    <col min="12891" max="12891" width="9.5546875" style="26" customWidth="1"/>
    <col min="12892" max="12902" width="1.109375" style="26"/>
    <col min="12903" max="12903" width="4" style="26" bestFit="1" customWidth="1"/>
    <col min="12904" max="13146" width="1.109375" style="26"/>
    <col min="13147" max="13147" width="9.5546875" style="26" customWidth="1"/>
    <col min="13148" max="13158" width="1.109375" style="26"/>
    <col min="13159" max="13159" width="4" style="26" bestFit="1" customWidth="1"/>
    <col min="13160" max="13402" width="1.109375" style="26"/>
    <col min="13403" max="13403" width="9.5546875" style="26" customWidth="1"/>
    <col min="13404" max="13414" width="1.109375" style="26"/>
    <col min="13415" max="13415" width="4" style="26" bestFit="1" customWidth="1"/>
    <col min="13416" max="13658" width="1.109375" style="26"/>
    <col min="13659" max="13659" width="9.5546875" style="26" customWidth="1"/>
    <col min="13660" max="13670" width="1.109375" style="26"/>
    <col min="13671" max="13671" width="4" style="26" bestFit="1" customWidth="1"/>
    <col min="13672" max="13914" width="1.109375" style="26"/>
    <col min="13915" max="13915" width="9.5546875" style="26" customWidth="1"/>
    <col min="13916" max="13926" width="1.109375" style="26"/>
    <col min="13927" max="13927" width="4" style="26" bestFit="1" customWidth="1"/>
    <col min="13928" max="14170" width="1.109375" style="26"/>
    <col min="14171" max="14171" width="9.5546875" style="26" customWidth="1"/>
    <col min="14172" max="14182" width="1.109375" style="26"/>
    <col min="14183" max="14183" width="4" style="26" bestFit="1" customWidth="1"/>
    <col min="14184" max="14426" width="1.109375" style="26"/>
    <col min="14427" max="14427" width="9.5546875" style="26" customWidth="1"/>
    <col min="14428" max="14438" width="1.109375" style="26"/>
    <col min="14439" max="14439" width="4" style="26" bestFit="1" customWidth="1"/>
    <col min="14440" max="14682" width="1.109375" style="26"/>
    <col min="14683" max="14683" width="9.5546875" style="26" customWidth="1"/>
    <col min="14684" max="14694" width="1.109375" style="26"/>
    <col min="14695" max="14695" width="4" style="26" bestFit="1" customWidth="1"/>
    <col min="14696" max="14938" width="1.109375" style="26"/>
    <col min="14939" max="14939" width="9.5546875" style="26" customWidth="1"/>
    <col min="14940" max="14950" width="1.109375" style="26"/>
    <col min="14951" max="14951" width="4" style="26" bestFit="1" customWidth="1"/>
    <col min="14952" max="15194" width="1.109375" style="26"/>
    <col min="15195" max="15195" width="9.5546875" style="26" customWidth="1"/>
    <col min="15196" max="15206" width="1.109375" style="26"/>
    <col min="15207" max="15207" width="4" style="26" bestFit="1" customWidth="1"/>
    <col min="15208" max="15450" width="1.109375" style="26"/>
    <col min="15451" max="15451" width="9.5546875" style="26" customWidth="1"/>
    <col min="15452" max="15462" width="1.109375" style="26"/>
    <col min="15463" max="15463" width="4" style="26" bestFit="1" customWidth="1"/>
    <col min="15464" max="15706" width="1.109375" style="26"/>
    <col min="15707" max="15707" width="9.5546875" style="26" customWidth="1"/>
    <col min="15708" max="15718" width="1.109375" style="26"/>
    <col min="15719" max="15719" width="4" style="26" bestFit="1" customWidth="1"/>
    <col min="15720" max="15962" width="1.109375" style="26"/>
    <col min="15963" max="15963" width="9.5546875" style="26" customWidth="1"/>
    <col min="15964" max="15974" width="1.109375" style="26"/>
    <col min="15975" max="15975" width="4" style="26" bestFit="1" customWidth="1"/>
    <col min="15976" max="16218" width="1.109375" style="26"/>
    <col min="16219" max="16219" width="9.5546875" style="26" customWidth="1"/>
    <col min="16220" max="16230" width="1.109375" style="26"/>
    <col min="16231" max="16231" width="4" style="26" bestFit="1" customWidth="1"/>
    <col min="16232" max="16384" width="1.109375" style="26"/>
  </cols>
  <sheetData>
    <row r="1" spans="1:81" s="23" customFormat="1" ht="30.75" customHeight="1" x14ac:dyDescent="0.3">
      <c r="A1" s="428" t="s">
        <v>514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8"/>
      <c r="BP1" s="428"/>
      <c r="BQ1" s="428"/>
      <c r="BR1" s="428"/>
      <c r="BS1" s="428"/>
      <c r="BT1" s="428"/>
      <c r="BU1" s="428"/>
      <c r="BV1" s="428"/>
      <c r="BW1" s="428"/>
      <c r="BX1" s="428"/>
      <c r="BY1" s="428"/>
      <c r="BZ1" s="428"/>
      <c r="CA1" s="428"/>
      <c r="CB1" s="428"/>
    </row>
    <row r="2" spans="1:81" s="25" customFormat="1" ht="7.8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</row>
    <row r="3" spans="1:81" s="23" customFormat="1" ht="15.6" x14ac:dyDescent="0.3">
      <c r="A3" s="23" t="s">
        <v>174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475" t="s">
        <v>299</v>
      </c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  <c r="AJ3" s="475"/>
      <c r="AK3" s="475"/>
      <c r="AL3" s="475"/>
      <c r="AM3" s="475"/>
      <c r="AN3" s="475"/>
      <c r="AO3" s="475"/>
      <c r="AP3" s="475"/>
      <c r="AQ3" s="475"/>
      <c r="AR3" s="475"/>
      <c r="AS3" s="475"/>
      <c r="AT3" s="475"/>
      <c r="AU3" s="475"/>
      <c r="AV3" s="475"/>
      <c r="AW3" s="475"/>
      <c r="AX3" s="475"/>
      <c r="AY3" s="475"/>
      <c r="AZ3" s="475"/>
      <c r="BA3" s="475"/>
      <c r="BB3" s="475"/>
      <c r="BC3" s="475"/>
      <c r="BD3" s="475"/>
      <c r="BE3" s="475"/>
      <c r="BF3" s="475"/>
      <c r="BG3" s="475"/>
      <c r="BH3" s="475"/>
      <c r="BI3" s="475"/>
      <c r="BJ3" s="475"/>
      <c r="BK3" s="475"/>
      <c r="BL3" s="475"/>
      <c r="BM3" s="475"/>
      <c r="BN3" s="475"/>
      <c r="BO3" s="475"/>
      <c r="BP3" s="475"/>
      <c r="BQ3" s="475"/>
      <c r="BR3" s="475"/>
      <c r="BS3" s="475"/>
      <c r="BT3" s="475"/>
      <c r="BU3" s="475"/>
      <c r="BV3" s="475"/>
      <c r="BW3" s="475"/>
      <c r="BX3" s="475"/>
      <c r="BY3" s="475"/>
      <c r="BZ3" s="475"/>
      <c r="CA3" s="475"/>
      <c r="CB3" s="475"/>
    </row>
    <row r="4" spans="1:81" s="25" customFormat="1" ht="7.8" x14ac:dyDescent="0.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</row>
    <row r="5" spans="1:81" s="23" customFormat="1" ht="47.25" customHeight="1" x14ac:dyDescent="0.3">
      <c r="A5" s="23" t="s">
        <v>85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519" t="s">
        <v>410</v>
      </c>
      <c r="AI5" s="519"/>
      <c r="AJ5" s="519"/>
      <c r="AK5" s="519"/>
      <c r="AL5" s="519"/>
      <c r="AM5" s="519"/>
      <c r="AN5" s="519"/>
      <c r="AO5" s="519"/>
      <c r="AP5" s="519"/>
      <c r="AQ5" s="519"/>
      <c r="AR5" s="519"/>
      <c r="AS5" s="519"/>
      <c r="AT5" s="519"/>
      <c r="AU5" s="519"/>
      <c r="AV5" s="519"/>
      <c r="AW5" s="519"/>
      <c r="AX5" s="519"/>
      <c r="AY5" s="519"/>
      <c r="AZ5" s="519"/>
      <c r="BA5" s="519"/>
      <c r="BB5" s="519"/>
      <c r="BC5" s="519"/>
      <c r="BD5" s="519"/>
      <c r="BE5" s="519"/>
      <c r="BF5" s="519"/>
      <c r="BG5" s="519"/>
      <c r="BH5" s="519"/>
      <c r="BI5" s="519"/>
      <c r="BJ5" s="519"/>
      <c r="BK5" s="519"/>
      <c r="BL5" s="519"/>
      <c r="BM5" s="519"/>
      <c r="BN5" s="519"/>
      <c r="BO5" s="519"/>
      <c r="BP5" s="519"/>
      <c r="BQ5" s="519"/>
      <c r="BR5" s="519"/>
      <c r="BS5" s="519"/>
      <c r="BT5" s="519"/>
      <c r="BU5" s="519"/>
      <c r="BV5" s="519"/>
      <c r="BW5" s="519"/>
      <c r="BX5" s="519"/>
      <c r="BY5" s="519"/>
      <c r="BZ5" s="519"/>
      <c r="CA5" s="519"/>
      <c r="CB5" s="519"/>
    </row>
    <row r="6" spans="1:81" s="23" customFormat="1" ht="15.6" x14ac:dyDescent="0.3"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1" s="23" customFormat="1" ht="15.6" x14ac:dyDescent="0.3">
      <c r="A7" s="389" t="s">
        <v>193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89"/>
      <c r="BG7" s="389"/>
      <c r="BH7" s="389"/>
      <c r="BI7" s="389"/>
      <c r="BJ7" s="389"/>
      <c r="BK7" s="389"/>
      <c r="BL7" s="389"/>
      <c r="BM7" s="389"/>
      <c r="BN7" s="389"/>
      <c r="BO7" s="389"/>
      <c r="BP7" s="389"/>
      <c r="BQ7" s="389"/>
      <c r="BR7" s="389"/>
      <c r="BS7" s="389"/>
      <c r="BT7" s="389"/>
      <c r="BU7" s="389"/>
      <c r="BV7" s="389"/>
      <c r="BW7" s="389"/>
      <c r="BX7" s="389"/>
      <c r="BY7" s="389"/>
      <c r="BZ7" s="389"/>
      <c r="CA7" s="389"/>
      <c r="CB7" s="389"/>
    </row>
    <row r="8" spans="1:81" s="23" customFormat="1" ht="15.6" x14ac:dyDescent="0.3">
      <c r="A8" s="229"/>
      <c r="B8" s="389" t="s">
        <v>520</v>
      </c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389"/>
      <c r="BE8" s="389"/>
      <c r="BF8" s="389"/>
      <c r="BG8" s="389"/>
      <c r="BH8" s="389"/>
      <c r="BI8" s="389"/>
      <c r="BJ8" s="389"/>
      <c r="BK8" s="389"/>
      <c r="BL8" s="389"/>
      <c r="BM8" s="389"/>
      <c r="BN8" s="389"/>
      <c r="BO8" s="389"/>
      <c r="BP8" s="389"/>
      <c r="BQ8" s="389"/>
      <c r="BR8" s="389"/>
      <c r="BS8" s="389"/>
      <c r="BT8" s="389"/>
      <c r="BU8" s="389"/>
      <c r="BV8" s="389"/>
      <c r="BW8" s="389"/>
      <c r="BX8" s="389"/>
      <c r="BY8" s="389"/>
      <c r="BZ8" s="389"/>
      <c r="CA8" s="389"/>
      <c r="CB8" s="389"/>
      <c r="CC8" s="389"/>
    </row>
    <row r="10" spans="1:81" x14ac:dyDescent="0.25">
      <c r="A10" s="386" t="s">
        <v>88</v>
      </c>
      <c r="B10" s="387"/>
      <c r="C10" s="387"/>
      <c r="D10" s="388"/>
      <c r="E10" s="386" t="s">
        <v>122</v>
      </c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387"/>
      <c r="Z10" s="387"/>
      <c r="AA10" s="387"/>
      <c r="AB10" s="387"/>
      <c r="AC10" s="387"/>
      <c r="AD10" s="387"/>
      <c r="AE10" s="387"/>
      <c r="AF10" s="387"/>
      <c r="AG10" s="387"/>
      <c r="AH10" s="387"/>
      <c r="AI10" s="388"/>
      <c r="AJ10" s="386" t="s">
        <v>124</v>
      </c>
      <c r="AK10" s="387"/>
      <c r="AL10" s="387"/>
      <c r="AM10" s="387"/>
      <c r="AN10" s="387"/>
      <c r="AO10" s="387"/>
      <c r="AP10" s="387"/>
      <c r="AQ10" s="387"/>
      <c r="AR10" s="387"/>
      <c r="AS10" s="387"/>
      <c r="AT10" s="388"/>
      <c r="AU10" s="386" t="s">
        <v>124</v>
      </c>
      <c r="AV10" s="387"/>
      <c r="AW10" s="387"/>
      <c r="AX10" s="387"/>
      <c r="AY10" s="387"/>
      <c r="AZ10" s="387"/>
      <c r="BA10" s="387"/>
      <c r="BB10" s="387"/>
      <c r="BC10" s="387"/>
      <c r="BD10" s="388"/>
      <c r="BE10" s="386" t="s">
        <v>194</v>
      </c>
      <c r="BF10" s="387"/>
      <c r="BG10" s="387"/>
      <c r="BH10" s="387"/>
      <c r="BI10" s="387"/>
      <c r="BJ10" s="387"/>
      <c r="BK10" s="387"/>
      <c r="BL10" s="387"/>
      <c r="BM10" s="387"/>
      <c r="BN10" s="387"/>
      <c r="BO10" s="388"/>
      <c r="BP10" s="386" t="s">
        <v>78</v>
      </c>
      <c r="BQ10" s="387"/>
      <c r="BR10" s="387"/>
      <c r="BS10" s="387"/>
      <c r="BT10" s="387"/>
      <c r="BU10" s="387"/>
      <c r="BV10" s="387"/>
      <c r="BW10" s="387"/>
      <c r="BX10" s="387"/>
      <c r="BY10" s="387"/>
      <c r="BZ10" s="387"/>
      <c r="CA10" s="387"/>
      <c r="CB10" s="388"/>
    </row>
    <row r="11" spans="1:81" x14ac:dyDescent="0.25">
      <c r="A11" s="383" t="s">
        <v>95</v>
      </c>
      <c r="B11" s="384"/>
      <c r="C11" s="384"/>
      <c r="D11" s="385"/>
      <c r="E11" s="383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5"/>
      <c r="AJ11" s="383" t="s">
        <v>195</v>
      </c>
      <c r="AK11" s="384"/>
      <c r="AL11" s="384"/>
      <c r="AM11" s="384"/>
      <c r="AN11" s="384"/>
      <c r="AO11" s="384"/>
      <c r="AP11" s="384"/>
      <c r="AQ11" s="384"/>
      <c r="AR11" s="384"/>
      <c r="AS11" s="384"/>
      <c r="AT11" s="385"/>
      <c r="AU11" s="383" t="s">
        <v>196</v>
      </c>
      <c r="AV11" s="384"/>
      <c r="AW11" s="384"/>
      <c r="AX11" s="384"/>
      <c r="AY11" s="384"/>
      <c r="AZ11" s="384"/>
      <c r="BA11" s="384"/>
      <c r="BB11" s="384"/>
      <c r="BC11" s="384"/>
      <c r="BD11" s="385"/>
      <c r="BE11" s="383" t="s">
        <v>197</v>
      </c>
      <c r="BF11" s="384"/>
      <c r="BG11" s="384"/>
      <c r="BH11" s="384"/>
      <c r="BI11" s="384"/>
      <c r="BJ11" s="384"/>
      <c r="BK11" s="384"/>
      <c r="BL11" s="384"/>
      <c r="BM11" s="384"/>
      <c r="BN11" s="384"/>
      <c r="BO11" s="385"/>
      <c r="BP11" s="383" t="s">
        <v>128</v>
      </c>
      <c r="BQ11" s="384"/>
      <c r="BR11" s="384"/>
      <c r="BS11" s="384"/>
      <c r="BT11" s="384"/>
      <c r="BU11" s="384"/>
      <c r="BV11" s="384"/>
      <c r="BW11" s="384"/>
      <c r="BX11" s="384"/>
      <c r="BY11" s="384"/>
      <c r="BZ11" s="384"/>
      <c r="CA11" s="384"/>
      <c r="CB11" s="385"/>
    </row>
    <row r="12" spans="1:81" x14ac:dyDescent="0.25">
      <c r="A12" s="383"/>
      <c r="B12" s="384"/>
      <c r="C12" s="384"/>
      <c r="D12" s="385"/>
      <c r="E12" s="383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5"/>
      <c r="AJ12" s="383"/>
      <c r="AK12" s="384"/>
      <c r="AL12" s="384"/>
      <c r="AM12" s="384"/>
      <c r="AN12" s="384"/>
      <c r="AO12" s="384"/>
      <c r="AP12" s="384"/>
      <c r="AQ12" s="384"/>
      <c r="AR12" s="384"/>
      <c r="AS12" s="384"/>
      <c r="AT12" s="385"/>
      <c r="AU12" s="383" t="s">
        <v>198</v>
      </c>
      <c r="AV12" s="384"/>
      <c r="AW12" s="384"/>
      <c r="AX12" s="384"/>
      <c r="AY12" s="384"/>
      <c r="AZ12" s="384"/>
      <c r="BA12" s="384"/>
      <c r="BB12" s="384"/>
      <c r="BC12" s="384"/>
      <c r="BD12" s="385"/>
      <c r="BE12" s="383" t="s">
        <v>131</v>
      </c>
      <c r="BF12" s="384"/>
      <c r="BG12" s="384"/>
      <c r="BH12" s="384"/>
      <c r="BI12" s="384"/>
      <c r="BJ12" s="384"/>
      <c r="BK12" s="384"/>
      <c r="BL12" s="384"/>
      <c r="BM12" s="384"/>
      <c r="BN12" s="384"/>
      <c r="BO12" s="385"/>
      <c r="BP12" s="383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4"/>
      <c r="CB12" s="385"/>
    </row>
    <row r="13" spans="1:81" x14ac:dyDescent="0.25">
      <c r="A13" s="429"/>
      <c r="B13" s="430"/>
      <c r="C13" s="430"/>
      <c r="D13" s="431"/>
      <c r="E13" s="429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430"/>
      <c r="AH13" s="430"/>
      <c r="AI13" s="431"/>
      <c r="AJ13" s="429"/>
      <c r="AK13" s="430"/>
      <c r="AL13" s="430"/>
      <c r="AM13" s="430"/>
      <c r="AN13" s="430"/>
      <c r="AO13" s="430"/>
      <c r="AP13" s="430"/>
      <c r="AQ13" s="430"/>
      <c r="AR13" s="430"/>
      <c r="AS13" s="430"/>
      <c r="AT13" s="431"/>
      <c r="AU13" s="429"/>
      <c r="AV13" s="430"/>
      <c r="AW13" s="430"/>
      <c r="AX13" s="430"/>
      <c r="AY13" s="430"/>
      <c r="AZ13" s="430"/>
      <c r="BA13" s="430"/>
      <c r="BB13" s="430"/>
      <c r="BC13" s="430"/>
      <c r="BD13" s="431"/>
      <c r="BE13" s="429"/>
      <c r="BF13" s="430"/>
      <c r="BG13" s="430"/>
      <c r="BH13" s="430"/>
      <c r="BI13" s="430"/>
      <c r="BJ13" s="430"/>
      <c r="BK13" s="430"/>
      <c r="BL13" s="430"/>
      <c r="BM13" s="430"/>
      <c r="BN13" s="430"/>
      <c r="BO13" s="431"/>
      <c r="BP13" s="429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  <c r="CB13" s="431"/>
    </row>
    <row r="14" spans="1:81" x14ac:dyDescent="0.25">
      <c r="A14" s="429">
        <v>1</v>
      </c>
      <c r="B14" s="430"/>
      <c r="C14" s="430"/>
      <c r="D14" s="431"/>
      <c r="E14" s="429">
        <v>2</v>
      </c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1"/>
      <c r="AJ14" s="429">
        <v>3</v>
      </c>
      <c r="AK14" s="430"/>
      <c r="AL14" s="430"/>
      <c r="AM14" s="430"/>
      <c r="AN14" s="430"/>
      <c r="AO14" s="430"/>
      <c r="AP14" s="430"/>
      <c r="AQ14" s="430"/>
      <c r="AR14" s="430"/>
      <c r="AS14" s="430"/>
      <c r="AT14" s="431"/>
      <c r="AU14" s="429">
        <v>4</v>
      </c>
      <c r="AV14" s="430"/>
      <c r="AW14" s="430"/>
      <c r="AX14" s="430"/>
      <c r="AY14" s="430"/>
      <c r="AZ14" s="430"/>
      <c r="BA14" s="430"/>
      <c r="BB14" s="430"/>
      <c r="BC14" s="430"/>
      <c r="BD14" s="431"/>
      <c r="BE14" s="429">
        <v>5</v>
      </c>
      <c r="BF14" s="430"/>
      <c r="BG14" s="430"/>
      <c r="BH14" s="430"/>
      <c r="BI14" s="430"/>
      <c r="BJ14" s="430"/>
      <c r="BK14" s="430"/>
      <c r="BL14" s="430"/>
      <c r="BM14" s="430"/>
      <c r="BN14" s="430"/>
      <c r="BO14" s="431"/>
      <c r="BP14" s="429">
        <v>6</v>
      </c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  <c r="CB14" s="431"/>
    </row>
    <row r="15" spans="1:81" x14ac:dyDescent="0.25">
      <c r="A15" s="425">
        <v>1</v>
      </c>
      <c r="B15" s="426"/>
      <c r="C15" s="426"/>
      <c r="D15" s="427"/>
      <c r="E15" s="432" t="s">
        <v>300</v>
      </c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4"/>
      <c r="AJ15" s="425">
        <v>1</v>
      </c>
      <c r="AK15" s="426"/>
      <c r="AL15" s="426"/>
      <c r="AM15" s="426"/>
      <c r="AN15" s="426"/>
      <c r="AO15" s="426"/>
      <c r="AP15" s="426"/>
      <c r="AQ15" s="426"/>
      <c r="AR15" s="426"/>
      <c r="AS15" s="426"/>
      <c r="AT15" s="427"/>
      <c r="AU15" s="425">
        <v>4</v>
      </c>
      <c r="AV15" s="426"/>
      <c r="AW15" s="426"/>
      <c r="AX15" s="426"/>
      <c r="AY15" s="426"/>
      <c r="AZ15" s="426"/>
      <c r="BA15" s="426"/>
      <c r="BB15" s="426"/>
      <c r="BC15" s="426"/>
      <c r="BD15" s="427"/>
      <c r="BE15" s="438">
        <v>250</v>
      </c>
      <c r="BF15" s="439"/>
      <c r="BG15" s="439"/>
      <c r="BH15" s="439"/>
      <c r="BI15" s="439"/>
      <c r="BJ15" s="439"/>
      <c r="BK15" s="439"/>
      <c r="BL15" s="439"/>
      <c r="BM15" s="439"/>
      <c r="BN15" s="439"/>
      <c r="BO15" s="440"/>
      <c r="BP15" s="438">
        <f>AJ15*AU15*BE15</f>
        <v>1000</v>
      </c>
      <c r="BQ15" s="439"/>
      <c r="BR15" s="439"/>
      <c r="BS15" s="439"/>
      <c r="BT15" s="439"/>
      <c r="BU15" s="439"/>
      <c r="BV15" s="439"/>
      <c r="BW15" s="439"/>
      <c r="BX15" s="439"/>
      <c r="BY15" s="439"/>
      <c r="BZ15" s="439"/>
      <c r="CA15" s="439"/>
      <c r="CB15" s="440"/>
    </row>
    <row r="16" spans="1:81" x14ac:dyDescent="0.25">
      <c r="A16" s="432"/>
      <c r="B16" s="433"/>
      <c r="C16" s="433"/>
      <c r="D16" s="434"/>
      <c r="E16" s="413" t="s">
        <v>120</v>
      </c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4"/>
      <c r="AG16" s="414"/>
      <c r="AH16" s="414"/>
      <c r="AI16" s="415"/>
      <c r="AJ16" s="425" t="s">
        <v>9</v>
      </c>
      <c r="AK16" s="426"/>
      <c r="AL16" s="426"/>
      <c r="AM16" s="426"/>
      <c r="AN16" s="426"/>
      <c r="AO16" s="426"/>
      <c r="AP16" s="426"/>
      <c r="AQ16" s="426"/>
      <c r="AR16" s="426"/>
      <c r="AS16" s="426"/>
      <c r="AT16" s="427"/>
      <c r="AU16" s="425" t="s">
        <v>9</v>
      </c>
      <c r="AV16" s="426"/>
      <c r="AW16" s="426"/>
      <c r="AX16" s="426"/>
      <c r="AY16" s="426"/>
      <c r="AZ16" s="426"/>
      <c r="BA16" s="426"/>
      <c r="BB16" s="426"/>
      <c r="BC16" s="426"/>
      <c r="BD16" s="427"/>
      <c r="BE16" s="438" t="s">
        <v>9</v>
      </c>
      <c r="BF16" s="439"/>
      <c r="BG16" s="439"/>
      <c r="BH16" s="439"/>
      <c r="BI16" s="439"/>
      <c r="BJ16" s="439"/>
      <c r="BK16" s="439"/>
      <c r="BL16" s="439"/>
      <c r="BM16" s="439"/>
      <c r="BN16" s="439"/>
      <c r="BO16" s="440"/>
      <c r="BP16" s="438">
        <f>SUM(BP15:CB15)</f>
        <v>1000</v>
      </c>
      <c r="BQ16" s="439"/>
      <c r="BR16" s="439"/>
      <c r="BS16" s="439"/>
      <c r="BT16" s="439"/>
      <c r="BU16" s="439"/>
      <c r="BV16" s="439"/>
      <c r="BW16" s="439"/>
      <c r="BX16" s="439"/>
      <c r="BY16" s="439"/>
      <c r="BZ16" s="439"/>
      <c r="CA16" s="439"/>
      <c r="CB16" s="440"/>
    </row>
    <row r="17" spans="1:91" x14ac:dyDescent="0.25">
      <c r="A17" s="432"/>
      <c r="B17" s="433"/>
      <c r="C17" s="433"/>
      <c r="D17" s="434"/>
      <c r="E17" s="413" t="s">
        <v>121</v>
      </c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5"/>
      <c r="AJ17" s="425" t="s">
        <v>9</v>
      </c>
      <c r="AK17" s="426"/>
      <c r="AL17" s="426"/>
      <c r="AM17" s="426"/>
      <c r="AN17" s="426"/>
      <c r="AO17" s="426"/>
      <c r="AP17" s="426"/>
      <c r="AQ17" s="426"/>
      <c r="AR17" s="426"/>
      <c r="AS17" s="426"/>
      <c r="AT17" s="427"/>
      <c r="AU17" s="425" t="s">
        <v>9</v>
      </c>
      <c r="AV17" s="426"/>
      <c r="AW17" s="426"/>
      <c r="AX17" s="426"/>
      <c r="AY17" s="426"/>
      <c r="AZ17" s="426"/>
      <c r="BA17" s="426"/>
      <c r="BB17" s="426"/>
      <c r="BC17" s="426"/>
      <c r="BD17" s="427"/>
      <c r="BE17" s="438" t="s">
        <v>9</v>
      </c>
      <c r="BF17" s="439"/>
      <c r="BG17" s="439"/>
      <c r="BH17" s="439"/>
      <c r="BI17" s="439"/>
      <c r="BJ17" s="439"/>
      <c r="BK17" s="439"/>
      <c r="BL17" s="439"/>
      <c r="BM17" s="439"/>
      <c r="BN17" s="439"/>
      <c r="BO17" s="440"/>
      <c r="BP17" s="477">
        <f>BP16</f>
        <v>1000</v>
      </c>
      <c r="BQ17" s="478"/>
      <c r="BR17" s="478"/>
      <c r="BS17" s="478"/>
      <c r="BT17" s="478"/>
      <c r="BU17" s="478"/>
      <c r="BV17" s="478"/>
      <c r="BW17" s="478"/>
      <c r="BX17" s="478"/>
      <c r="BY17" s="478"/>
      <c r="BZ17" s="478"/>
      <c r="CA17" s="478"/>
      <c r="CB17" s="479"/>
    </row>
    <row r="18" spans="1:91" s="23" customFormat="1" ht="21.75" customHeight="1" x14ac:dyDescent="0.3">
      <c r="A18" s="389" t="s">
        <v>521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</row>
    <row r="20" spans="1:91" x14ac:dyDescent="0.25">
      <c r="A20" s="386" t="s">
        <v>88</v>
      </c>
      <c r="B20" s="387"/>
      <c r="C20" s="387"/>
      <c r="D20" s="388"/>
      <c r="E20" s="386" t="s">
        <v>122</v>
      </c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8"/>
      <c r="AJ20" s="386" t="s">
        <v>124</v>
      </c>
      <c r="AK20" s="387"/>
      <c r="AL20" s="387"/>
      <c r="AM20" s="387"/>
      <c r="AN20" s="387"/>
      <c r="AO20" s="387"/>
      <c r="AP20" s="387"/>
      <c r="AQ20" s="387"/>
      <c r="AR20" s="387"/>
      <c r="AS20" s="387"/>
      <c r="AT20" s="388"/>
      <c r="AU20" s="386" t="s">
        <v>124</v>
      </c>
      <c r="AV20" s="387"/>
      <c r="AW20" s="387"/>
      <c r="AX20" s="387"/>
      <c r="AY20" s="387"/>
      <c r="AZ20" s="387"/>
      <c r="BA20" s="387"/>
      <c r="BB20" s="387"/>
      <c r="BC20" s="387"/>
      <c r="BD20" s="388"/>
      <c r="BE20" s="386" t="s">
        <v>194</v>
      </c>
      <c r="BF20" s="387"/>
      <c r="BG20" s="387"/>
      <c r="BH20" s="387"/>
      <c r="BI20" s="387"/>
      <c r="BJ20" s="387"/>
      <c r="BK20" s="387"/>
      <c r="BL20" s="387"/>
      <c r="BM20" s="387"/>
      <c r="BN20" s="387"/>
      <c r="BO20" s="388"/>
      <c r="BP20" s="386" t="s">
        <v>78</v>
      </c>
      <c r="BQ20" s="387"/>
      <c r="BR20" s="387"/>
      <c r="BS20" s="387"/>
      <c r="BT20" s="387"/>
      <c r="BU20" s="387"/>
      <c r="BV20" s="387"/>
      <c r="BW20" s="387"/>
      <c r="BX20" s="387"/>
      <c r="BY20" s="387"/>
      <c r="BZ20" s="387"/>
      <c r="CA20" s="387"/>
      <c r="CB20" s="388"/>
    </row>
    <row r="21" spans="1:91" x14ac:dyDescent="0.25">
      <c r="A21" s="383" t="s">
        <v>95</v>
      </c>
      <c r="B21" s="384"/>
      <c r="C21" s="384"/>
      <c r="D21" s="385"/>
      <c r="E21" s="383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5"/>
      <c r="AJ21" s="383" t="s">
        <v>195</v>
      </c>
      <c r="AK21" s="384"/>
      <c r="AL21" s="384"/>
      <c r="AM21" s="384"/>
      <c r="AN21" s="384"/>
      <c r="AO21" s="384"/>
      <c r="AP21" s="384"/>
      <c r="AQ21" s="384"/>
      <c r="AR21" s="384"/>
      <c r="AS21" s="384"/>
      <c r="AT21" s="385"/>
      <c r="AU21" s="383" t="s">
        <v>196</v>
      </c>
      <c r="AV21" s="384"/>
      <c r="AW21" s="384"/>
      <c r="AX21" s="384"/>
      <c r="AY21" s="384"/>
      <c r="AZ21" s="384"/>
      <c r="BA21" s="384"/>
      <c r="BB21" s="384"/>
      <c r="BC21" s="384"/>
      <c r="BD21" s="385"/>
      <c r="BE21" s="383" t="s">
        <v>197</v>
      </c>
      <c r="BF21" s="384"/>
      <c r="BG21" s="384"/>
      <c r="BH21" s="384"/>
      <c r="BI21" s="384"/>
      <c r="BJ21" s="384"/>
      <c r="BK21" s="384"/>
      <c r="BL21" s="384"/>
      <c r="BM21" s="384"/>
      <c r="BN21" s="384"/>
      <c r="BO21" s="385"/>
      <c r="BP21" s="383" t="s">
        <v>128</v>
      </c>
      <c r="BQ21" s="384"/>
      <c r="BR21" s="384"/>
      <c r="BS21" s="384"/>
      <c r="BT21" s="384"/>
      <c r="BU21" s="384"/>
      <c r="BV21" s="384"/>
      <c r="BW21" s="384"/>
      <c r="BX21" s="384"/>
      <c r="BY21" s="384"/>
      <c r="BZ21" s="384"/>
      <c r="CA21" s="384"/>
      <c r="CB21" s="385"/>
    </row>
    <row r="22" spans="1:91" x14ac:dyDescent="0.25">
      <c r="A22" s="383"/>
      <c r="B22" s="384"/>
      <c r="C22" s="384"/>
      <c r="D22" s="385"/>
      <c r="E22" s="383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5"/>
      <c r="AJ22" s="383"/>
      <c r="AK22" s="384"/>
      <c r="AL22" s="384"/>
      <c r="AM22" s="384"/>
      <c r="AN22" s="384"/>
      <c r="AO22" s="384"/>
      <c r="AP22" s="384"/>
      <c r="AQ22" s="384"/>
      <c r="AR22" s="384"/>
      <c r="AS22" s="384"/>
      <c r="AT22" s="385"/>
      <c r="AU22" s="383" t="s">
        <v>198</v>
      </c>
      <c r="AV22" s="384"/>
      <c r="AW22" s="384"/>
      <c r="AX22" s="384"/>
      <c r="AY22" s="384"/>
      <c r="AZ22" s="384"/>
      <c r="BA22" s="384"/>
      <c r="BB22" s="384"/>
      <c r="BC22" s="384"/>
      <c r="BD22" s="385"/>
      <c r="BE22" s="383" t="s">
        <v>131</v>
      </c>
      <c r="BF22" s="384"/>
      <c r="BG22" s="384"/>
      <c r="BH22" s="384"/>
      <c r="BI22" s="384"/>
      <c r="BJ22" s="384"/>
      <c r="BK22" s="384"/>
      <c r="BL22" s="384"/>
      <c r="BM22" s="384"/>
      <c r="BN22" s="384"/>
      <c r="BO22" s="385"/>
      <c r="BP22" s="383"/>
      <c r="BQ22" s="384"/>
      <c r="BR22" s="384"/>
      <c r="BS22" s="384"/>
      <c r="BT22" s="384"/>
      <c r="BU22" s="384"/>
      <c r="BV22" s="384"/>
      <c r="BW22" s="384"/>
      <c r="BX22" s="384"/>
      <c r="BY22" s="384"/>
      <c r="BZ22" s="384"/>
      <c r="CA22" s="384"/>
      <c r="CB22" s="385"/>
    </row>
    <row r="23" spans="1:91" x14ac:dyDescent="0.25">
      <c r="A23" s="429"/>
      <c r="B23" s="430"/>
      <c r="C23" s="430"/>
      <c r="D23" s="431"/>
      <c r="E23" s="429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0"/>
      <c r="AD23" s="430"/>
      <c r="AE23" s="430"/>
      <c r="AF23" s="430"/>
      <c r="AG23" s="430"/>
      <c r="AH23" s="430"/>
      <c r="AI23" s="431"/>
      <c r="AJ23" s="429"/>
      <c r="AK23" s="430"/>
      <c r="AL23" s="430"/>
      <c r="AM23" s="430"/>
      <c r="AN23" s="430"/>
      <c r="AO23" s="430"/>
      <c r="AP23" s="430"/>
      <c r="AQ23" s="430"/>
      <c r="AR23" s="430"/>
      <c r="AS23" s="430"/>
      <c r="AT23" s="431"/>
      <c r="AU23" s="429"/>
      <c r="AV23" s="430"/>
      <c r="AW23" s="430"/>
      <c r="AX23" s="430"/>
      <c r="AY23" s="430"/>
      <c r="AZ23" s="430"/>
      <c r="BA23" s="430"/>
      <c r="BB23" s="430"/>
      <c r="BC23" s="430"/>
      <c r="BD23" s="431"/>
      <c r="BE23" s="429"/>
      <c r="BF23" s="430"/>
      <c r="BG23" s="430"/>
      <c r="BH23" s="430"/>
      <c r="BI23" s="430"/>
      <c r="BJ23" s="430"/>
      <c r="BK23" s="430"/>
      <c r="BL23" s="430"/>
      <c r="BM23" s="430"/>
      <c r="BN23" s="430"/>
      <c r="BO23" s="431"/>
      <c r="BP23" s="429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  <c r="CB23" s="431"/>
    </row>
    <row r="24" spans="1:91" x14ac:dyDescent="0.25">
      <c r="A24" s="429">
        <v>1</v>
      </c>
      <c r="B24" s="430"/>
      <c r="C24" s="430"/>
      <c r="D24" s="431"/>
      <c r="E24" s="429">
        <v>2</v>
      </c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0"/>
      <c r="AC24" s="430"/>
      <c r="AD24" s="430"/>
      <c r="AE24" s="430"/>
      <c r="AF24" s="430"/>
      <c r="AG24" s="430"/>
      <c r="AH24" s="430"/>
      <c r="AI24" s="431"/>
      <c r="AJ24" s="429">
        <v>3</v>
      </c>
      <c r="AK24" s="430"/>
      <c r="AL24" s="430"/>
      <c r="AM24" s="430"/>
      <c r="AN24" s="430"/>
      <c r="AO24" s="430"/>
      <c r="AP24" s="430"/>
      <c r="AQ24" s="430"/>
      <c r="AR24" s="430"/>
      <c r="AS24" s="430"/>
      <c r="AT24" s="431"/>
      <c r="AU24" s="429">
        <v>4</v>
      </c>
      <c r="AV24" s="430"/>
      <c r="AW24" s="430"/>
      <c r="AX24" s="430"/>
      <c r="AY24" s="430"/>
      <c r="AZ24" s="430"/>
      <c r="BA24" s="430"/>
      <c r="BB24" s="430"/>
      <c r="BC24" s="430"/>
      <c r="BD24" s="431"/>
      <c r="BE24" s="429">
        <v>5</v>
      </c>
      <c r="BF24" s="430"/>
      <c r="BG24" s="430"/>
      <c r="BH24" s="430"/>
      <c r="BI24" s="430"/>
      <c r="BJ24" s="430"/>
      <c r="BK24" s="430"/>
      <c r="BL24" s="430"/>
      <c r="BM24" s="430"/>
      <c r="BN24" s="430"/>
      <c r="BO24" s="431"/>
      <c r="BP24" s="429">
        <v>6</v>
      </c>
      <c r="BQ24" s="430"/>
      <c r="BR24" s="430"/>
      <c r="BS24" s="430"/>
      <c r="BT24" s="430"/>
      <c r="BU24" s="430"/>
      <c r="BV24" s="430"/>
      <c r="BW24" s="430"/>
      <c r="BX24" s="430"/>
      <c r="BY24" s="430"/>
      <c r="BZ24" s="430"/>
      <c r="CA24" s="430"/>
      <c r="CB24" s="431"/>
    </row>
    <row r="25" spans="1:91" x14ac:dyDescent="0.25">
      <c r="A25" s="425">
        <v>1</v>
      </c>
      <c r="B25" s="426"/>
      <c r="C25" s="426"/>
      <c r="D25" s="427"/>
      <c r="E25" s="432" t="s">
        <v>300</v>
      </c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4"/>
      <c r="AJ25" s="425">
        <v>1</v>
      </c>
      <c r="AK25" s="426"/>
      <c r="AL25" s="426"/>
      <c r="AM25" s="426"/>
      <c r="AN25" s="426"/>
      <c r="AO25" s="426"/>
      <c r="AP25" s="426"/>
      <c r="AQ25" s="426"/>
      <c r="AR25" s="426"/>
      <c r="AS25" s="426"/>
      <c r="AT25" s="427"/>
      <c r="AU25" s="425">
        <v>12</v>
      </c>
      <c r="AV25" s="426"/>
      <c r="AW25" s="426"/>
      <c r="AX25" s="426"/>
      <c r="AY25" s="426"/>
      <c r="AZ25" s="426"/>
      <c r="BA25" s="426"/>
      <c r="BB25" s="426"/>
      <c r="BC25" s="426"/>
      <c r="BD25" s="427"/>
      <c r="BE25" s="492">
        <v>492</v>
      </c>
      <c r="BF25" s="493"/>
      <c r="BG25" s="493"/>
      <c r="BH25" s="493"/>
      <c r="BI25" s="493"/>
      <c r="BJ25" s="493"/>
      <c r="BK25" s="493"/>
      <c r="BL25" s="493"/>
      <c r="BM25" s="493"/>
      <c r="BN25" s="493"/>
      <c r="BO25" s="494"/>
      <c r="BP25" s="438">
        <f>AJ25*AU25*BE25</f>
        <v>5904</v>
      </c>
      <c r="BQ25" s="439"/>
      <c r="BR25" s="439"/>
      <c r="BS25" s="439"/>
      <c r="BT25" s="439"/>
      <c r="BU25" s="439"/>
      <c r="BV25" s="439"/>
      <c r="BW25" s="439"/>
      <c r="BX25" s="439"/>
      <c r="BY25" s="439"/>
      <c r="BZ25" s="439"/>
      <c r="CA25" s="439"/>
      <c r="CB25" s="440"/>
      <c r="CM25" s="26">
        <f>5800/12</f>
        <v>483.33333333333331</v>
      </c>
    </row>
    <row r="26" spans="1:91" x14ac:dyDescent="0.25">
      <c r="A26" s="425">
        <v>2</v>
      </c>
      <c r="B26" s="426"/>
      <c r="C26" s="426"/>
      <c r="D26" s="427"/>
      <c r="E26" s="432" t="s">
        <v>470</v>
      </c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4"/>
      <c r="AJ26" s="425">
        <v>1</v>
      </c>
      <c r="AK26" s="426"/>
      <c r="AL26" s="426"/>
      <c r="AM26" s="426"/>
      <c r="AN26" s="426"/>
      <c r="AO26" s="426"/>
      <c r="AP26" s="426"/>
      <c r="AQ26" s="426"/>
      <c r="AR26" s="426"/>
      <c r="AS26" s="426"/>
      <c r="AT26" s="427"/>
      <c r="AU26" s="425">
        <v>1</v>
      </c>
      <c r="AV26" s="426"/>
      <c r="AW26" s="426"/>
      <c r="AX26" s="426"/>
      <c r="AY26" s="426"/>
      <c r="AZ26" s="426"/>
      <c r="BA26" s="426"/>
      <c r="BB26" s="426"/>
      <c r="BC26" s="426"/>
      <c r="BD26" s="427"/>
      <c r="BE26" s="492">
        <v>500</v>
      </c>
      <c r="BF26" s="493"/>
      <c r="BG26" s="493"/>
      <c r="BH26" s="493"/>
      <c r="BI26" s="493"/>
      <c r="BJ26" s="493"/>
      <c r="BK26" s="493"/>
      <c r="BL26" s="493"/>
      <c r="BM26" s="493"/>
      <c r="BN26" s="493"/>
      <c r="BO26" s="494"/>
      <c r="BP26" s="438">
        <f>AJ26*AU26*BE26</f>
        <v>500</v>
      </c>
      <c r="BQ26" s="439"/>
      <c r="BR26" s="439"/>
      <c r="BS26" s="439"/>
      <c r="BT26" s="439"/>
      <c r="BU26" s="439"/>
      <c r="BV26" s="439"/>
      <c r="BW26" s="439"/>
      <c r="BX26" s="439"/>
      <c r="BY26" s="439"/>
      <c r="BZ26" s="439"/>
      <c r="CA26" s="439"/>
      <c r="CB26" s="440"/>
    </row>
    <row r="27" spans="1:91" ht="28.5" customHeight="1" x14ac:dyDescent="0.25">
      <c r="A27" s="425">
        <v>3</v>
      </c>
      <c r="B27" s="426"/>
      <c r="C27" s="426"/>
      <c r="D27" s="427"/>
      <c r="E27" s="395" t="s">
        <v>199</v>
      </c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6"/>
      <c r="AI27" s="397"/>
      <c r="AJ27" s="425">
        <v>1</v>
      </c>
      <c r="AK27" s="426"/>
      <c r="AL27" s="426"/>
      <c r="AM27" s="426"/>
      <c r="AN27" s="426"/>
      <c r="AO27" s="426"/>
      <c r="AP27" s="426"/>
      <c r="AQ27" s="426"/>
      <c r="AR27" s="426"/>
      <c r="AS27" s="426"/>
      <c r="AT27" s="427"/>
      <c r="AU27" s="425">
        <v>12</v>
      </c>
      <c r="AV27" s="426"/>
      <c r="AW27" s="426"/>
      <c r="AX27" s="426"/>
      <c r="AY27" s="426"/>
      <c r="AZ27" s="426"/>
      <c r="BA27" s="426"/>
      <c r="BB27" s="426"/>
      <c r="BC27" s="426"/>
      <c r="BD27" s="427"/>
      <c r="BE27" s="492">
        <v>1300</v>
      </c>
      <c r="BF27" s="493"/>
      <c r="BG27" s="493"/>
      <c r="BH27" s="493"/>
      <c r="BI27" s="493"/>
      <c r="BJ27" s="493"/>
      <c r="BK27" s="493"/>
      <c r="BL27" s="493"/>
      <c r="BM27" s="493"/>
      <c r="BN27" s="493"/>
      <c r="BO27" s="494"/>
      <c r="BP27" s="438">
        <f>AJ27*AU27*BE27</f>
        <v>15600</v>
      </c>
      <c r="BQ27" s="439"/>
      <c r="BR27" s="439"/>
      <c r="BS27" s="439"/>
      <c r="BT27" s="439"/>
      <c r="BU27" s="439"/>
      <c r="BV27" s="439"/>
      <c r="BW27" s="439"/>
      <c r="BX27" s="439"/>
      <c r="BY27" s="439"/>
      <c r="BZ27" s="439"/>
      <c r="CA27" s="439"/>
      <c r="CB27" s="440"/>
    </row>
    <row r="28" spans="1:91" x14ac:dyDescent="0.25">
      <c r="A28" s="432"/>
      <c r="B28" s="433"/>
      <c r="C28" s="433"/>
      <c r="D28" s="434"/>
      <c r="E28" s="413" t="s">
        <v>120</v>
      </c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  <c r="AG28" s="414"/>
      <c r="AH28" s="414"/>
      <c r="AI28" s="415"/>
      <c r="AJ28" s="425" t="s">
        <v>9</v>
      </c>
      <c r="AK28" s="426"/>
      <c r="AL28" s="426"/>
      <c r="AM28" s="426"/>
      <c r="AN28" s="426"/>
      <c r="AO28" s="426"/>
      <c r="AP28" s="426"/>
      <c r="AQ28" s="426"/>
      <c r="AR28" s="426"/>
      <c r="AS28" s="426"/>
      <c r="AT28" s="427"/>
      <c r="AU28" s="425" t="s">
        <v>9</v>
      </c>
      <c r="AV28" s="426"/>
      <c r="AW28" s="426"/>
      <c r="AX28" s="426"/>
      <c r="AY28" s="426"/>
      <c r="AZ28" s="426"/>
      <c r="BA28" s="426"/>
      <c r="BB28" s="426"/>
      <c r="BC28" s="426"/>
      <c r="BD28" s="427"/>
      <c r="BE28" s="492" t="s">
        <v>9</v>
      </c>
      <c r="BF28" s="493"/>
      <c r="BG28" s="493"/>
      <c r="BH28" s="493"/>
      <c r="BI28" s="493"/>
      <c r="BJ28" s="493"/>
      <c r="BK28" s="493"/>
      <c r="BL28" s="493"/>
      <c r="BM28" s="493"/>
      <c r="BN28" s="493"/>
      <c r="BO28" s="494"/>
      <c r="BP28" s="438">
        <f>SUM(BP25:CB27)</f>
        <v>22004</v>
      </c>
      <c r="BQ28" s="439"/>
      <c r="BR28" s="439"/>
      <c r="BS28" s="439"/>
      <c r="BT28" s="439"/>
      <c r="BU28" s="439"/>
      <c r="BV28" s="439"/>
      <c r="BW28" s="439"/>
      <c r="BX28" s="439"/>
      <c r="BY28" s="439"/>
      <c r="BZ28" s="439"/>
      <c r="CA28" s="439"/>
      <c r="CB28" s="440"/>
    </row>
    <row r="29" spans="1:91" x14ac:dyDescent="0.25">
      <c r="A29" s="432"/>
      <c r="B29" s="433"/>
      <c r="C29" s="433"/>
      <c r="D29" s="434"/>
      <c r="E29" s="413" t="s">
        <v>121</v>
      </c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415"/>
      <c r="AJ29" s="425" t="s">
        <v>9</v>
      </c>
      <c r="AK29" s="426"/>
      <c r="AL29" s="426"/>
      <c r="AM29" s="426"/>
      <c r="AN29" s="426"/>
      <c r="AO29" s="426"/>
      <c r="AP29" s="426"/>
      <c r="AQ29" s="426"/>
      <c r="AR29" s="426"/>
      <c r="AS29" s="426"/>
      <c r="AT29" s="427"/>
      <c r="AU29" s="425" t="s">
        <v>9</v>
      </c>
      <c r="AV29" s="426"/>
      <c r="AW29" s="426"/>
      <c r="AX29" s="426"/>
      <c r="AY29" s="426"/>
      <c r="AZ29" s="426"/>
      <c r="BA29" s="426"/>
      <c r="BB29" s="426"/>
      <c r="BC29" s="426"/>
      <c r="BD29" s="427"/>
      <c r="BE29" s="492" t="s">
        <v>9</v>
      </c>
      <c r="BF29" s="493"/>
      <c r="BG29" s="493"/>
      <c r="BH29" s="493"/>
      <c r="BI29" s="493"/>
      <c r="BJ29" s="493"/>
      <c r="BK29" s="493"/>
      <c r="BL29" s="493"/>
      <c r="BM29" s="493"/>
      <c r="BN29" s="493"/>
      <c r="BO29" s="494"/>
      <c r="BP29" s="477">
        <f>BP28</f>
        <v>22004</v>
      </c>
      <c r="BQ29" s="478"/>
      <c r="BR29" s="478"/>
      <c r="BS29" s="478"/>
      <c r="BT29" s="478"/>
      <c r="BU29" s="478"/>
      <c r="BV29" s="478"/>
      <c r="BW29" s="478"/>
      <c r="BX29" s="478"/>
      <c r="BY29" s="478"/>
      <c r="BZ29" s="478"/>
      <c r="CA29" s="478"/>
      <c r="CB29" s="479"/>
    </row>
    <row r="30" spans="1:91" s="17" customFormat="1" ht="15.6" x14ac:dyDescent="0.3"/>
    <row r="31" spans="1:91" s="23" customFormat="1" ht="33.75" customHeight="1" x14ac:dyDescent="0.3">
      <c r="A31" s="428" t="s">
        <v>415</v>
      </c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8"/>
      <c r="AD31" s="428"/>
      <c r="AE31" s="428"/>
      <c r="AF31" s="428"/>
      <c r="AG31" s="428"/>
      <c r="AH31" s="428"/>
      <c r="AI31" s="428"/>
      <c r="AJ31" s="428"/>
      <c r="AK31" s="428"/>
      <c r="AL31" s="428"/>
      <c r="AM31" s="428"/>
      <c r="AN31" s="428"/>
      <c r="AO31" s="428"/>
      <c r="AP31" s="428"/>
      <c r="AQ31" s="428"/>
      <c r="AR31" s="428"/>
      <c r="AS31" s="428"/>
      <c r="AT31" s="428"/>
      <c r="AU31" s="428"/>
      <c r="AV31" s="428"/>
      <c r="AW31" s="428"/>
      <c r="AX31" s="428"/>
      <c r="AY31" s="428"/>
      <c r="AZ31" s="428"/>
      <c r="BA31" s="428"/>
      <c r="BB31" s="428"/>
      <c r="BC31" s="428"/>
      <c r="BD31" s="428"/>
      <c r="BE31" s="428"/>
      <c r="BF31" s="428"/>
      <c r="BG31" s="428"/>
      <c r="BH31" s="428"/>
      <c r="BI31" s="428"/>
      <c r="BJ31" s="428"/>
      <c r="BK31" s="428"/>
      <c r="BL31" s="428"/>
      <c r="BM31" s="428"/>
      <c r="BN31" s="428"/>
      <c r="BO31" s="428"/>
      <c r="BP31" s="428"/>
      <c r="BQ31" s="428"/>
      <c r="BR31" s="428"/>
      <c r="BS31" s="428"/>
      <c r="BT31" s="428"/>
      <c r="BU31" s="428"/>
      <c r="BV31" s="428"/>
      <c r="BW31" s="428"/>
      <c r="BX31" s="428"/>
      <c r="BY31" s="428"/>
      <c r="BZ31" s="428"/>
      <c r="CA31" s="428"/>
      <c r="CB31" s="428"/>
    </row>
    <row r="33" spans="1:80" x14ac:dyDescent="0.25">
      <c r="A33" s="386" t="s">
        <v>88</v>
      </c>
      <c r="B33" s="387"/>
      <c r="C33" s="387"/>
      <c r="D33" s="388"/>
      <c r="E33" s="386" t="s">
        <v>122</v>
      </c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7"/>
      <c r="AG33" s="387"/>
      <c r="AH33" s="387"/>
      <c r="AI33" s="387"/>
      <c r="AJ33" s="387"/>
      <c r="AK33" s="387"/>
      <c r="AL33" s="387"/>
      <c r="AM33" s="388"/>
      <c r="AN33" s="386" t="s">
        <v>124</v>
      </c>
      <c r="AO33" s="387"/>
      <c r="AP33" s="387"/>
      <c r="AQ33" s="387"/>
      <c r="AR33" s="387"/>
      <c r="AS33" s="387"/>
      <c r="AT33" s="387"/>
      <c r="AU33" s="387"/>
      <c r="AV33" s="388"/>
      <c r="AW33" s="386" t="s">
        <v>200</v>
      </c>
      <c r="AX33" s="387"/>
      <c r="AY33" s="387"/>
      <c r="AZ33" s="387"/>
      <c r="BA33" s="387"/>
      <c r="BB33" s="387"/>
      <c r="BC33" s="387"/>
      <c r="BD33" s="387"/>
      <c r="BE33" s="387"/>
      <c r="BF33" s="387"/>
      <c r="BG33" s="387"/>
      <c r="BH33" s="387"/>
      <c r="BI33" s="388"/>
      <c r="BJ33" s="386" t="s">
        <v>78</v>
      </c>
      <c r="BK33" s="387"/>
      <c r="BL33" s="387"/>
      <c r="BM33" s="387"/>
      <c r="BN33" s="387"/>
      <c r="BO33" s="387"/>
      <c r="BP33" s="387"/>
      <c r="BQ33" s="387"/>
      <c r="BR33" s="387"/>
      <c r="BS33" s="387"/>
      <c r="BT33" s="387"/>
      <c r="BU33" s="387"/>
      <c r="BV33" s="387"/>
      <c r="BW33" s="387"/>
      <c r="BX33" s="387"/>
      <c r="BY33" s="387"/>
      <c r="BZ33" s="387"/>
      <c r="CA33" s="387"/>
      <c r="CB33" s="388"/>
    </row>
    <row r="34" spans="1:80" x14ac:dyDescent="0.25">
      <c r="A34" s="383" t="s">
        <v>95</v>
      </c>
      <c r="B34" s="384"/>
      <c r="C34" s="384"/>
      <c r="D34" s="385"/>
      <c r="E34" s="383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5"/>
      <c r="AN34" s="383" t="s">
        <v>201</v>
      </c>
      <c r="AO34" s="384"/>
      <c r="AP34" s="384"/>
      <c r="AQ34" s="384"/>
      <c r="AR34" s="384"/>
      <c r="AS34" s="384"/>
      <c r="AT34" s="384"/>
      <c r="AU34" s="384"/>
      <c r="AV34" s="385"/>
      <c r="AW34" s="383" t="s">
        <v>202</v>
      </c>
      <c r="AX34" s="384"/>
      <c r="AY34" s="384"/>
      <c r="AZ34" s="384"/>
      <c r="BA34" s="384"/>
      <c r="BB34" s="384"/>
      <c r="BC34" s="384"/>
      <c r="BD34" s="384"/>
      <c r="BE34" s="384"/>
      <c r="BF34" s="384"/>
      <c r="BG34" s="384"/>
      <c r="BH34" s="384"/>
      <c r="BI34" s="385"/>
      <c r="BJ34" s="383" t="s">
        <v>179</v>
      </c>
      <c r="BK34" s="384"/>
      <c r="BL34" s="384"/>
      <c r="BM34" s="384"/>
      <c r="BN34" s="384"/>
      <c r="BO34" s="384"/>
      <c r="BP34" s="384"/>
      <c r="BQ34" s="384"/>
      <c r="BR34" s="384"/>
      <c r="BS34" s="384"/>
      <c r="BT34" s="384"/>
      <c r="BU34" s="384"/>
      <c r="BV34" s="384"/>
      <c r="BW34" s="384"/>
      <c r="BX34" s="384"/>
      <c r="BY34" s="384"/>
      <c r="BZ34" s="384"/>
      <c r="CA34" s="384"/>
      <c r="CB34" s="385"/>
    </row>
    <row r="35" spans="1:80" x14ac:dyDescent="0.25">
      <c r="A35" s="383"/>
      <c r="B35" s="384"/>
      <c r="C35" s="384"/>
      <c r="D35" s="385"/>
      <c r="E35" s="383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/>
      <c r="AJ35" s="384"/>
      <c r="AK35" s="384"/>
      <c r="AL35" s="384"/>
      <c r="AM35" s="385"/>
      <c r="AN35" s="383" t="s">
        <v>203</v>
      </c>
      <c r="AO35" s="384"/>
      <c r="AP35" s="384"/>
      <c r="AQ35" s="384"/>
      <c r="AR35" s="384"/>
      <c r="AS35" s="384"/>
      <c r="AT35" s="384"/>
      <c r="AU35" s="384"/>
      <c r="AV35" s="385"/>
      <c r="AW35" s="383" t="s">
        <v>131</v>
      </c>
      <c r="AX35" s="384"/>
      <c r="AY35" s="384"/>
      <c r="AZ35" s="384"/>
      <c r="BA35" s="384"/>
      <c r="BB35" s="384"/>
      <c r="BC35" s="384"/>
      <c r="BD35" s="384"/>
      <c r="BE35" s="384"/>
      <c r="BF35" s="384"/>
      <c r="BG35" s="384"/>
      <c r="BH35" s="384"/>
      <c r="BI35" s="385"/>
      <c r="BJ35" s="383"/>
      <c r="BK35" s="384"/>
      <c r="BL35" s="384"/>
      <c r="BM35" s="384"/>
      <c r="BN35" s="384"/>
      <c r="BO35" s="384"/>
      <c r="BP35" s="384"/>
      <c r="BQ35" s="384"/>
      <c r="BR35" s="384"/>
      <c r="BS35" s="384"/>
      <c r="BT35" s="384"/>
      <c r="BU35" s="384"/>
      <c r="BV35" s="384"/>
      <c r="BW35" s="384"/>
      <c r="BX35" s="384"/>
      <c r="BY35" s="384"/>
      <c r="BZ35" s="384"/>
      <c r="CA35" s="384"/>
      <c r="CB35" s="385"/>
    </row>
    <row r="36" spans="1:80" x14ac:dyDescent="0.25">
      <c r="A36" s="383"/>
      <c r="B36" s="384"/>
      <c r="C36" s="384"/>
      <c r="D36" s="385"/>
      <c r="E36" s="383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384"/>
      <c r="AL36" s="384"/>
      <c r="AM36" s="385"/>
      <c r="AN36" s="383"/>
      <c r="AO36" s="384"/>
      <c r="AP36" s="384"/>
      <c r="AQ36" s="384"/>
      <c r="AR36" s="384"/>
      <c r="AS36" s="384"/>
      <c r="AT36" s="384"/>
      <c r="AU36" s="384"/>
      <c r="AV36" s="385"/>
      <c r="AW36" s="383"/>
      <c r="AX36" s="384"/>
      <c r="AY36" s="384"/>
      <c r="AZ36" s="384"/>
      <c r="BA36" s="384"/>
      <c r="BB36" s="384"/>
      <c r="BC36" s="384"/>
      <c r="BD36" s="384"/>
      <c r="BE36" s="384"/>
      <c r="BF36" s="384"/>
      <c r="BG36" s="384"/>
      <c r="BH36" s="384"/>
      <c r="BI36" s="385"/>
      <c r="BJ36" s="383"/>
      <c r="BK36" s="384"/>
      <c r="BL36" s="384"/>
      <c r="BM36" s="384"/>
      <c r="BN36" s="384"/>
      <c r="BO36" s="384"/>
      <c r="BP36" s="384"/>
      <c r="BQ36" s="384"/>
      <c r="BR36" s="384"/>
      <c r="BS36" s="384"/>
      <c r="BT36" s="384"/>
      <c r="BU36" s="384"/>
      <c r="BV36" s="384"/>
      <c r="BW36" s="384"/>
      <c r="BX36" s="384"/>
      <c r="BY36" s="384"/>
      <c r="BZ36" s="384"/>
      <c r="CA36" s="384"/>
      <c r="CB36" s="385"/>
    </row>
    <row r="37" spans="1:80" x14ac:dyDescent="0.25">
      <c r="A37" s="392">
        <v>1</v>
      </c>
      <c r="B37" s="393"/>
      <c r="C37" s="393"/>
      <c r="D37" s="394"/>
      <c r="E37" s="392">
        <v>2</v>
      </c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3"/>
      <c r="AI37" s="393"/>
      <c r="AJ37" s="393"/>
      <c r="AK37" s="393"/>
      <c r="AL37" s="393"/>
      <c r="AM37" s="394"/>
      <c r="AN37" s="392">
        <v>3</v>
      </c>
      <c r="AO37" s="393"/>
      <c r="AP37" s="393"/>
      <c r="AQ37" s="393"/>
      <c r="AR37" s="393"/>
      <c r="AS37" s="393"/>
      <c r="AT37" s="393"/>
      <c r="AU37" s="393"/>
      <c r="AV37" s="394"/>
      <c r="AW37" s="392">
        <v>4</v>
      </c>
      <c r="AX37" s="393"/>
      <c r="AY37" s="393"/>
      <c r="AZ37" s="393"/>
      <c r="BA37" s="393"/>
      <c r="BB37" s="393"/>
      <c r="BC37" s="393"/>
      <c r="BD37" s="393"/>
      <c r="BE37" s="393"/>
      <c r="BF37" s="393"/>
      <c r="BG37" s="393"/>
      <c r="BH37" s="393"/>
      <c r="BI37" s="394"/>
      <c r="BJ37" s="392">
        <v>5</v>
      </c>
      <c r="BK37" s="393"/>
      <c r="BL37" s="393"/>
      <c r="BM37" s="393"/>
      <c r="BN37" s="393"/>
      <c r="BO37" s="393"/>
      <c r="BP37" s="393"/>
      <c r="BQ37" s="393"/>
      <c r="BR37" s="393"/>
      <c r="BS37" s="393"/>
      <c r="BT37" s="393"/>
      <c r="BU37" s="393"/>
      <c r="BV37" s="393"/>
      <c r="BW37" s="393"/>
      <c r="BX37" s="393"/>
      <c r="BY37" s="393"/>
      <c r="BZ37" s="393"/>
      <c r="CA37" s="393"/>
      <c r="CB37" s="394"/>
    </row>
    <row r="38" spans="1:80" x14ac:dyDescent="0.25">
      <c r="A38" s="432"/>
      <c r="B38" s="433"/>
      <c r="C38" s="433"/>
      <c r="D38" s="434"/>
      <c r="E38" s="432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3"/>
      <c r="AL38" s="433"/>
      <c r="AM38" s="434"/>
      <c r="AN38" s="413"/>
      <c r="AO38" s="414"/>
      <c r="AP38" s="414"/>
      <c r="AQ38" s="414"/>
      <c r="AR38" s="414"/>
      <c r="AS38" s="414"/>
      <c r="AT38" s="414"/>
      <c r="AU38" s="414"/>
      <c r="AV38" s="415"/>
      <c r="AW38" s="435"/>
      <c r="AX38" s="436"/>
      <c r="AY38" s="436"/>
      <c r="AZ38" s="436"/>
      <c r="BA38" s="436"/>
      <c r="BB38" s="436"/>
      <c r="BC38" s="436"/>
      <c r="BD38" s="436"/>
      <c r="BE38" s="436"/>
      <c r="BF38" s="436"/>
      <c r="BG38" s="436"/>
      <c r="BH38" s="436"/>
      <c r="BI38" s="437"/>
      <c r="BJ38" s="435"/>
      <c r="BK38" s="436"/>
      <c r="BL38" s="436"/>
      <c r="BM38" s="436"/>
      <c r="BN38" s="436"/>
      <c r="BO38" s="436"/>
      <c r="BP38" s="436"/>
      <c r="BQ38" s="436"/>
      <c r="BR38" s="436"/>
      <c r="BS38" s="436"/>
      <c r="BT38" s="436"/>
      <c r="BU38" s="436"/>
      <c r="BV38" s="436"/>
      <c r="BW38" s="436"/>
      <c r="BX38" s="436"/>
      <c r="BY38" s="436"/>
      <c r="BZ38" s="436"/>
      <c r="CA38" s="436"/>
      <c r="CB38" s="437"/>
    </row>
    <row r="39" spans="1:80" x14ac:dyDescent="0.25">
      <c r="A39" s="432"/>
      <c r="B39" s="433"/>
      <c r="C39" s="433"/>
      <c r="D39" s="434"/>
      <c r="E39" s="432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33"/>
      <c r="AD39" s="433"/>
      <c r="AE39" s="433"/>
      <c r="AF39" s="433"/>
      <c r="AG39" s="433"/>
      <c r="AH39" s="433"/>
      <c r="AI39" s="433"/>
      <c r="AJ39" s="433"/>
      <c r="AK39" s="433"/>
      <c r="AL39" s="433"/>
      <c r="AM39" s="434"/>
      <c r="AN39" s="413"/>
      <c r="AO39" s="414"/>
      <c r="AP39" s="414"/>
      <c r="AQ39" s="414"/>
      <c r="AR39" s="414"/>
      <c r="AS39" s="414"/>
      <c r="AT39" s="414"/>
      <c r="AU39" s="414"/>
      <c r="AV39" s="415"/>
      <c r="AW39" s="435"/>
      <c r="AX39" s="436"/>
      <c r="AY39" s="436"/>
      <c r="AZ39" s="436"/>
      <c r="BA39" s="436"/>
      <c r="BB39" s="436"/>
      <c r="BC39" s="436"/>
      <c r="BD39" s="436"/>
      <c r="BE39" s="436"/>
      <c r="BF39" s="436"/>
      <c r="BG39" s="436"/>
      <c r="BH39" s="436"/>
      <c r="BI39" s="437"/>
      <c r="BJ39" s="435"/>
      <c r="BK39" s="436"/>
      <c r="BL39" s="436"/>
      <c r="BM39" s="436"/>
      <c r="BN39" s="436"/>
      <c r="BO39" s="436"/>
      <c r="BP39" s="436"/>
      <c r="BQ39" s="436"/>
      <c r="BR39" s="436"/>
      <c r="BS39" s="436"/>
      <c r="BT39" s="436"/>
      <c r="BU39" s="436"/>
      <c r="BV39" s="436"/>
      <c r="BW39" s="436"/>
      <c r="BX39" s="436"/>
      <c r="BY39" s="436"/>
      <c r="BZ39" s="436"/>
      <c r="CA39" s="436"/>
      <c r="CB39" s="437"/>
    </row>
    <row r="40" spans="1:80" x14ac:dyDescent="0.25">
      <c r="A40" s="432"/>
      <c r="B40" s="433"/>
      <c r="C40" s="433"/>
      <c r="D40" s="434"/>
      <c r="E40" s="413" t="s">
        <v>120</v>
      </c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4"/>
      <c r="AG40" s="414"/>
      <c r="AH40" s="414"/>
      <c r="AI40" s="414"/>
      <c r="AJ40" s="414"/>
      <c r="AK40" s="414"/>
      <c r="AL40" s="414"/>
      <c r="AM40" s="415"/>
      <c r="AN40" s="413"/>
      <c r="AO40" s="414"/>
      <c r="AP40" s="414"/>
      <c r="AQ40" s="414"/>
      <c r="AR40" s="414"/>
      <c r="AS40" s="414"/>
      <c r="AT40" s="414"/>
      <c r="AU40" s="414"/>
      <c r="AV40" s="415"/>
      <c r="AW40" s="413"/>
      <c r="AX40" s="414"/>
      <c r="AY40" s="414"/>
      <c r="AZ40" s="414"/>
      <c r="BA40" s="414"/>
      <c r="BB40" s="414"/>
      <c r="BC40" s="414"/>
      <c r="BD40" s="414"/>
      <c r="BE40" s="414"/>
      <c r="BF40" s="414"/>
      <c r="BG40" s="414"/>
      <c r="BH40" s="414"/>
      <c r="BI40" s="415"/>
      <c r="BJ40" s="435">
        <v>0</v>
      </c>
      <c r="BK40" s="436"/>
      <c r="BL40" s="436"/>
      <c r="BM40" s="436"/>
      <c r="BN40" s="436"/>
      <c r="BO40" s="436"/>
      <c r="BP40" s="436"/>
      <c r="BQ40" s="436"/>
      <c r="BR40" s="436"/>
      <c r="BS40" s="436"/>
      <c r="BT40" s="436"/>
      <c r="BU40" s="436"/>
      <c r="BV40" s="436"/>
      <c r="BW40" s="436"/>
      <c r="BX40" s="436"/>
      <c r="BY40" s="436"/>
      <c r="BZ40" s="436"/>
      <c r="CA40" s="436"/>
      <c r="CB40" s="437"/>
    </row>
    <row r="41" spans="1:80" s="23" customFormat="1" ht="15.6" x14ac:dyDescent="0.3"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</row>
    <row r="42" spans="1:80" s="23" customFormat="1" ht="30.75" customHeight="1" x14ac:dyDescent="0.3">
      <c r="A42" s="428" t="s">
        <v>416</v>
      </c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8"/>
      <c r="AA42" s="428"/>
      <c r="AB42" s="428"/>
      <c r="AC42" s="428"/>
      <c r="AD42" s="428"/>
      <c r="AE42" s="428"/>
      <c r="AF42" s="428"/>
      <c r="AG42" s="428"/>
      <c r="AH42" s="428"/>
      <c r="AI42" s="428"/>
      <c r="AJ42" s="428"/>
      <c r="AK42" s="428"/>
      <c r="AL42" s="428"/>
      <c r="AM42" s="428"/>
      <c r="AN42" s="428"/>
      <c r="AO42" s="428"/>
      <c r="AP42" s="428"/>
      <c r="AQ42" s="428"/>
      <c r="AR42" s="428"/>
      <c r="AS42" s="428"/>
      <c r="AT42" s="428"/>
      <c r="AU42" s="428"/>
      <c r="AV42" s="428"/>
      <c r="AW42" s="428"/>
      <c r="AX42" s="428"/>
      <c r="AY42" s="428"/>
      <c r="AZ42" s="428"/>
      <c r="BA42" s="428"/>
      <c r="BB42" s="428"/>
      <c r="BC42" s="428"/>
      <c r="BD42" s="428"/>
      <c r="BE42" s="428"/>
      <c r="BF42" s="428"/>
      <c r="BG42" s="428"/>
      <c r="BH42" s="428"/>
      <c r="BI42" s="428"/>
      <c r="BJ42" s="428"/>
      <c r="BK42" s="428"/>
      <c r="BL42" s="428"/>
      <c r="BM42" s="428"/>
      <c r="BN42" s="428"/>
      <c r="BO42" s="428"/>
      <c r="BP42" s="428"/>
      <c r="BQ42" s="428"/>
      <c r="BR42" s="428"/>
      <c r="BS42" s="428"/>
      <c r="BT42" s="428"/>
      <c r="BU42" s="428"/>
      <c r="BV42" s="428"/>
      <c r="BW42" s="428"/>
      <c r="BX42" s="428"/>
      <c r="BY42" s="428"/>
      <c r="BZ42" s="428"/>
      <c r="CA42" s="428"/>
      <c r="CB42" s="428"/>
    </row>
    <row r="43" spans="1:80" ht="15.6" x14ac:dyDescent="0.3">
      <c r="A43" s="23" t="s">
        <v>174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475" t="s">
        <v>80</v>
      </c>
      <c r="T43" s="475"/>
      <c r="U43" s="475"/>
      <c r="V43" s="475"/>
      <c r="W43" s="475"/>
      <c r="X43" s="475"/>
      <c r="Y43" s="475"/>
      <c r="Z43" s="475"/>
      <c r="AA43" s="475"/>
      <c r="AB43" s="475"/>
      <c r="AC43" s="475"/>
      <c r="AD43" s="475"/>
      <c r="AE43" s="475"/>
      <c r="AF43" s="475"/>
      <c r="AG43" s="475"/>
      <c r="AH43" s="475"/>
      <c r="AI43" s="475"/>
      <c r="AJ43" s="475"/>
      <c r="AK43" s="475"/>
      <c r="AL43" s="475"/>
      <c r="AM43" s="475"/>
      <c r="AN43" s="475"/>
      <c r="AO43" s="475"/>
      <c r="AP43" s="475"/>
      <c r="AQ43" s="475"/>
      <c r="AR43" s="475"/>
      <c r="AS43" s="475"/>
      <c r="AT43" s="475"/>
      <c r="AU43" s="475"/>
      <c r="AV43" s="475"/>
      <c r="AW43" s="475"/>
      <c r="AX43" s="475"/>
      <c r="AY43" s="475"/>
      <c r="AZ43" s="475"/>
      <c r="BA43" s="475"/>
      <c r="BB43" s="475"/>
      <c r="BC43" s="475"/>
      <c r="BD43" s="475"/>
      <c r="BE43" s="475"/>
      <c r="BF43" s="475"/>
      <c r="BG43" s="475"/>
      <c r="BH43" s="475"/>
      <c r="BI43" s="475"/>
      <c r="BJ43" s="475"/>
      <c r="BK43" s="475"/>
      <c r="BL43" s="475"/>
      <c r="BM43" s="475"/>
      <c r="BN43" s="475"/>
      <c r="BO43" s="475"/>
      <c r="BP43" s="475"/>
      <c r="BQ43" s="475"/>
      <c r="BR43" s="475"/>
      <c r="BS43" s="475"/>
      <c r="BT43" s="475"/>
      <c r="BU43" s="475"/>
      <c r="BV43" s="475"/>
      <c r="BW43" s="475"/>
      <c r="BX43" s="475"/>
      <c r="BY43" s="475"/>
      <c r="BZ43" s="475"/>
      <c r="CA43" s="475"/>
      <c r="CB43" s="475"/>
    </row>
    <row r="45" spans="1:80" x14ac:dyDescent="0.25">
      <c r="A45" s="386" t="s">
        <v>88</v>
      </c>
      <c r="B45" s="387"/>
      <c r="C45" s="387"/>
      <c r="D45" s="388"/>
      <c r="E45" s="386" t="s">
        <v>0</v>
      </c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387"/>
      <c r="AA45" s="387"/>
      <c r="AB45" s="387"/>
      <c r="AC45" s="387"/>
      <c r="AD45" s="387"/>
      <c r="AE45" s="387"/>
      <c r="AF45" s="387"/>
      <c r="AG45" s="387"/>
      <c r="AH45" s="387"/>
      <c r="AI45" s="388"/>
      <c r="AJ45" s="386" t="s">
        <v>133</v>
      </c>
      <c r="AK45" s="387"/>
      <c r="AL45" s="387"/>
      <c r="AM45" s="387"/>
      <c r="AN45" s="387"/>
      <c r="AO45" s="387"/>
      <c r="AP45" s="387"/>
      <c r="AQ45" s="387"/>
      <c r="AR45" s="387"/>
      <c r="AS45" s="387"/>
      <c r="AT45" s="388"/>
      <c r="AU45" s="386" t="s">
        <v>204</v>
      </c>
      <c r="AV45" s="387"/>
      <c r="AW45" s="387"/>
      <c r="AX45" s="387"/>
      <c r="AY45" s="387"/>
      <c r="AZ45" s="387"/>
      <c r="BA45" s="387"/>
      <c r="BB45" s="387"/>
      <c r="BC45" s="387"/>
      <c r="BD45" s="388"/>
      <c r="BE45" s="386" t="s">
        <v>205</v>
      </c>
      <c r="BF45" s="387"/>
      <c r="BG45" s="387"/>
      <c r="BH45" s="387"/>
      <c r="BI45" s="387"/>
      <c r="BJ45" s="387"/>
      <c r="BK45" s="387"/>
      <c r="BL45" s="387"/>
      <c r="BM45" s="387"/>
      <c r="BN45" s="387"/>
      <c r="BO45" s="388"/>
      <c r="BP45" s="386" t="s">
        <v>78</v>
      </c>
      <c r="BQ45" s="387"/>
      <c r="BR45" s="387"/>
      <c r="BS45" s="387"/>
      <c r="BT45" s="387"/>
      <c r="BU45" s="387"/>
      <c r="BV45" s="387"/>
      <c r="BW45" s="387"/>
      <c r="BX45" s="387"/>
      <c r="BY45" s="387"/>
      <c r="BZ45" s="387"/>
      <c r="CA45" s="387"/>
      <c r="CB45" s="388"/>
    </row>
    <row r="46" spans="1:80" x14ac:dyDescent="0.25">
      <c r="A46" s="383" t="s">
        <v>95</v>
      </c>
      <c r="B46" s="384"/>
      <c r="C46" s="384"/>
      <c r="D46" s="385"/>
      <c r="E46" s="383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  <c r="AC46" s="384"/>
      <c r="AD46" s="384"/>
      <c r="AE46" s="384"/>
      <c r="AF46" s="384"/>
      <c r="AG46" s="384"/>
      <c r="AH46" s="384"/>
      <c r="AI46" s="385"/>
      <c r="AJ46" s="383" t="s">
        <v>206</v>
      </c>
      <c r="AK46" s="384"/>
      <c r="AL46" s="384"/>
      <c r="AM46" s="384"/>
      <c r="AN46" s="384"/>
      <c r="AO46" s="384"/>
      <c r="AP46" s="384"/>
      <c r="AQ46" s="384"/>
      <c r="AR46" s="384"/>
      <c r="AS46" s="384"/>
      <c r="AT46" s="385"/>
      <c r="AU46" s="383" t="s">
        <v>207</v>
      </c>
      <c r="AV46" s="384"/>
      <c r="AW46" s="384"/>
      <c r="AX46" s="384"/>
      <c r="AY46" s="384"/>
      <c r="AZ46" s="384"/>
      <c r="BA46" s="384"/>
      <c r="BB46" s="384"/>
      <c r="BC46" s="384"/>
      <c r="BD46" s="385"/>
      <c r="BE46" s="383" t="s">
        <v>107</v>
      </c>
      <c r="BF46" s="384"/>
      <c r="BG46" s="384"/>
      <c r="BH46" s="384"/>
      <c r="BI46" s="384"/>
      <c r="BJ46" s="384"/>
      <c r="BK46" s="384"/>
      <c r="BL46" s="384"/>
      <c r="BM46" s="384"/>
      <c r="BN46" s="384"/>
      <c r="BO46" s="385"/>
      <c r="BP46" s="383" t="s">
        <v>208</v>
      </c>
      <c r="BQ46" s="384"/>
      <c r="BR46" s="384"/>
      <c r="BS46" s="384"/>
      <c r="BT46" s="384"/>
      <c r="BU46" s="384"/>
      <c r="BV46" s="384"/>
      <c r="BW46" s="384"/>
      <c r="BX46" s="384"/>
      <c r="BY46" s="384"/>
      <c r="BZ46" s="384"/>
      <c r="CA46" s="384"/>
      <c r="CB46" s="385"/>
    </row>
    <row r="47" spans="1:80" x14ac:dyDescent="0.25">
      <c r="A47" s="383"/>
      <c r="B47" s="384"/>
      <c r="C47" s="384"/>
      <c r="D47" s="385"/>
      <c r="E47" s="383"/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  <c r="AC47" s="384"/>
      <c r="AD47" s="384"/>
      <c r="AE47" s="384"/>
      <c r="AF47" s="384"/>
      <c r="AG47" s="384"/>
      <c r="AH47" s="384"/>
      <c r="AI47" s="385"/>
      <c r="AJ47" s="383" t="s">
        <v>209</v>
      </c>
      <c r="AK47" s="384"/>
      <c r="AL47" s="384"/>
      <c r="AM47" s="384"/>
      <c r="AN47" s="384"/>
      <c r="AO47" s="384"/>
      <c r="AP47" s="384"/>
      <c r="AQ47" s="384"/>
      <c r="AR47" s="384"/>
      <c r="AS47" s="384"/>
      <c r="AT47" s="385"/>
      <c r="AU47" s="383" t="s">
        <v>210</v>
      </c>
      <c r="AV47" s="384"/>
      <c r="AW47" s="384"/>
      <c r="AX47" s="384"/>
      <c r="AY47" s="384"/>
      <c r="AZ47" s="384"/>
      <c r="BA47" s="384"/>
      <c r="BB47" s="384"/>
      <c r="BC47" s="384"/>
      <c r="BD47" s="385"/>
      <c r="BE47" s="383"/>
      <c r="BF47" s="384"/>
      <c r="BG47" s="384"/>
      <c r="BH47" s="384"/>
      <c r="BI47" s="384"/>
      <c r="BJ47" s="384"/>
      <c r="BK47" s="384"/>
      <c r="BL47" s="384"/>
      <c r="BM47" s="384"/>
      <c r="BN47" s="384"/>
      <c r="BO47" s="385"/>
      <c r="BP47" s="383"/>
      <c r="BQ47" s="384"/>
      <c r="BR47" s="384"/>
      <c r="BS47" s="384"/>
      <c r="BT47" s="384"/>
      <c r="BU47" s="384"/>
      <c r="BV47" s="384"/>
      <c r="BW47" s="384"/>
      <c r="BX47" s="384"/>
      <c r="BY47" s="384"/>
      <c r="BZ47" s="384"/>
      <c r="CA47" s="384"/>
      <c r="CB47" s="385"/>
    </row>
    <row r="48" spans="1:80" x14ac:dyDescent="0.25">
      <c r="A48" s="429"/>
      <c r="B48" s="430"/>
      <c r="C48" s="430"/>
      <c r="D48" s="431"/>
      <c r="E48" s="429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0"/>
      <c r="AB48" s="430"/>
      <c r="AC48" s="430"/>
      <c r="AD48" s="430"/>
      <c r="AE48" s="430"/>
      <c r="AF48" s="430"/>
      <c r="AG48" s="430"/>
      <c r="AH48" s="430"/>
      <c r="AI48" s="431"/>
      <c r="AJ48" s="429"/>
      <c r="AK48" s="430"/>
      <c r="AL48" s="430"/>
      <c r="AM48" s="430"/>
      <c r="AN48" s="430"/>
      <c r="AO48" s="430"/>
      <c r="AP48" s="430"/>
      <c r="AQ48" s="430"/>
      <c r="AR48" s="430"/>
      <c r="AS48" s="430"/>
      <c r="AT48" s="431"/>
      <c r="AU48" s="429"/>
      <c r="AV48" s="430"/>
      <c r="AW48" s="430"/>
      <c r="AX48" s="430"/>
      <c r="AY48" s="430"/>
      <c r="AZ48" s="430"/>
      <c r="BA48" s="430"/>
      <c r="BB48" s="430"/>
      <c r="BC48" s="430"/>
      <c r="BD48" s="431"/>
      <c r="BE48" s="429"/>
      <c r="BF48" s="430"/>
      <c r="BG48" s="430"/>
      <c r="BH48" s="430"/>
      <c r="BI48" s="430"/>
      <c r="BJ48" s="430"/>
      <c r="BK48" s="430"/>
      <c r="BL48" s="430"/>
      <c r="BM48" s="430"/>
      <c r="BN48" s="430"/>
      <c r="BO48" s="431"/>
      <c r="BP48" s="429"/>
      <c r="BQ48" s="430"/>
      <c r="BR48" s="430"/>
      <c r="BS48" s="430"/>
      <c r="BT48" s="430"/>
      <c r="BU48" s="430"/>
      <c r="BV48" s="430"/>
      <c r="BW48" s="430"/>
      <c r="BX48" s="430"/>
      <c r="BY48" s="430"/>
      <c r="BZ48" s="430"/>
      <c r="CA48" s="430"/>
      <c r="CB48" s="431"/>
    </row>
    <row r="49" spans="1:91" ht="24.75" customHeight="1" x14ac:dyDescent="0.25">
      <c r="A49" s="429">
        <v>1</v>
      </c>
      <c r="B49" s="430"/>
      <c r="C49" s="430"/>
      <c r="D49" s="431"/>
      <c r="E49" s="429">
        <v>2</v>
      </c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X49" s="430"/>
      <c r="Y49" s="430"/>
      <c r="Z49" s="430"/>
      <c r="AA49" s="430"/>
      <c r="AB49" s="430"/>
      <c r="AC49" s="430"/>
      <c r="AD49" s="430"/>
      <c r="AE49" s="430"/>
      <c r="AF49" s="430"/>
      <c r="AG49" s="430"/>
      <c r="AH49" s="430"/>
      <c r="AI49" s="431"/>
      <c r="AJ49" s="429">
        <v>4</v>
      </c>
      <c r="AK49" s="430"/>
      <c r="AL49" s="430"/>
      <c r="AM49" s="430"/>
      <c r="AN49" s="430"/>
      <c r="AO49" s="430"/>
      <c r="AP49" s="430"/>
      <c r="AQ49" s="430"/>
      <c r="AR49" s="430"/>
      <c r="AS49" s="430"/>
      <c r="AT49" s="431"/>
      <c r="AU49" s="429">
        <v>5</v>
      </c>
      <c r="AV49" s="430"/>
      <c r="AW49" s="430"/>
      <c r="AX49" s="430"/>
      <c r="AY49" s="430"/>
      <c r="AZ49" s="430"/>
      <c r="BA49" s="430"/>
      <c r="BB49" s="430"/>
      <c r="BC49" s="430"/>
      <c r="BD49" s="431"/>
      <c r="BE49" s="429">
        <v>6</v>
      </c>
      <c r="BF49" s="430"/>
      <c r="BG49" s="430"/>
      <c r="BH49" s="430"/>
      <c r="BI49" s="430"/>
      <c r="BJ49" s="430"/>
      <c r="BK49" s="430"/>
      <c r="BL49" s="430"/>
      <c r="BM49" s="430"/>
      <c r="BN49" s="430"/>
      <c r="BO49" s="431"/>
      <c r="BP49" s="429">
        <v>6</v>
      </c>
      <c r="BQ49" s="430"/>
      <c r="BR49" s="430"/>
      <c r="BS49" s="430"/>
      <c r="BT49" s="430"/>
      <c r="BU49" s="430"/>
      <c r="BV49" s="430"/>
      <c r="BW49" s="430"/>
      <c r="BX49" s="430"/>
      <c r="BY49" s="430"/>
      <c r="BZ49" s="430"/>
      <c r="CA49" s="430"/>
      <c r="CB49" s="431"/>
      <c r="CM49" s="26">
        <f>271205.47/(1+BE49/100)/AU49</f>
        <v>51170.84339622641</v>
      </c>
    </row>
    <row r="50" spans="1:91" ht="23.25" customHeight="1" x14ac:dyDescent="0.25">
      <c r="A50" s="425">
        <v>1</v>
      </c>
      <c r="B50" s="426"/>
      <c r="C50" s="426"/>
      <c r="D50" s="427"/>
      <c r="E50" s="510" t="s">
        <v>315</v>
      </c>
      <c r="F50" s="511"/>
      <c r="G50" s="511"/>
      <c r="H50" s="511"/>
      <c r="I50" s="511"/>
      <c r="J50" s="511"/>
      <c r="K50" s="511"/>
      <c r="L50" s="511"/>
      <c r="M50" s="511"/>
      <c r="N50" s="511"/>
      <c r="O50" s="511"/>
      <c r="P50" s="511"/>
      <c r="Q50" s="511"/>
      <c r="R50" s="511"/>
      <c r="S50" s="511"/>
      <c r="T50" s="511"/>
      <c r="U50" s="511"/>
      <c r="V50" s="511"/>
      <c r="W50" s="511"/>
      <c r="X50" s="511"/>
      <c r="Y50" s="511"/>
      <c r="Z50" s="511"/>
      <c r="AA50" s="511"/>
      <c r="AB50" s="511"/>
      <c r="AC50" s="511"/>
      <c r="AD50" s="511"/>
      <c r="AE50" s="511"/>
      <c r="AF50" s="511"/>
      <c r="AG50" s="511"/>
      <c r="AH50" s="511"/>
      <c r="AI50" s="512"/>
      <c r="AJ50" s="513">
        <v>438</v>
      </c>
      <c r="AK50" s="514"/>
      <c r="AL50" s="514"/>
      <c r="AM50" s="514"/>
      <c r="AN50" s="514"/>
      <c r="AO50" s="514"/>
      <c r="AP50" s="514"/>
      <c r="AQ50" s="514"/>
      <c r="AR50" s="514"/>
      <c r="AS50" s="514"/>
      <c r="AT50" s="515"/>
      <c r="AU50" s="507">
        <v>38.47</v>
      </c>
      <c r="AV50" s="508"/>
      <c r="AW50" s="508"/>
      <c r="AX50" s="508"/>
      <c r="AY50" s="508"/>
      <c r="AZ50" s="508"/>
      <c r="BA50" s="508"/>
      <c r="BB50" s="508"/>
      <c r="BC50" s="508"/>
      <c r="BD50" s="509"/>
      <c r="BE50" s="435">
        <v>4</v>
      </c>
      <c r="BF50" s="436"/>
      <c r="BG50" s="436"/>
      <c r="BH50" s="436"/>
      <c r="BI50" s="436"/>
      <c r="BJ50" s="436"/>
      <c r="BK50" s="436"/>
      <c r="BL50" s="436"/>
      <c r="BM50" s="436"/>
      <c r="BN50" s="436"/>
      <c r="BO50" s="437"/>
      <c r="BP50" s="453">
        <f>AJ50*AU50*(1+BE50/100)</f>
        <v>17523.8544</v>
      </c>
      <c r="BQ50" s="454"/>
      <c r="BR50" s="454"/>
      <c r="BS50" s="454"/>
      <c r="BT50" s="454"/>
      <c r="BU50" s="454"/>
      <c r="BV50" s="454"/>
      <c r="BW50" s="454"/>
      <c r="BX50" s="454"/>
      <c r="BY50" s="454"/>
      <c r="BZ50" s="454"/>
      <c r="CA50" s="454"/>
      <c r="CB50" s="455"/>
    </row>
    <row r="51" spans="1:91" ht="23.25" customHeight="1" x14ac:dyDescent="0.25">
      <c r="A51" s="425">
        <v>2</v>
      </c>
      <c r="B51" s="426"/>
      <c r="C51" s="426"/>
      <c r="D51" s="427"/>
      <c r="E51" s="510" t="s">
        <v>316</v>
      </c>
      <c r="F51" s="511"/>
      <c r="G51" s="511"/>
      <c r="H51" s="511"/>
      <c r="I51" s="511"/>
      <c r="J51" s="511"/>
      <c r="K51" s="511"/>
      <c r="L51" s="511"/>
      <c r="M51" s="511"/>
      <c r="N51" s="511"/>
      <c r="O51" s="511"/>
      <c r="P51" s="511"/>
      <c r="Q51" s="511"/>
      <c r="R51" s="511"/>
      <c r="S51" s="511"/>
      <c r="T51" s="511"/>
      <c r="U51" s="511"/>
      <c r="V51" s="511"/>
      <c r="W51" s="511"/>
      <c r="X51" s="511"/>
      <c r="Y51" s="511"/>
      <c r="Z51" s="511"/>
      <c r="AA51" s="511"/>
      <c r="AB51" s="511"/>
      <c r="AC51" s="511"/>
      <c r="AD51" s="511"/>
      <c r="AE51" s="511"/>
      <c r="AF51" s="511"/>
      <c r="AG51" s="511"/>
      <c r="AH51" s="511"/>
      <c r="AI51" s="512"/>
      <c r="AJ51" s="513">
        <v>403</v>
      </c>
      <c r="AK51" s="514"/>
      <c r="AL51" s="514"/>
      <c r="AM51" s="514"/>
      <c r="AN51" s="514"/>
      <c r="AO51" s="514"/>
      <c r="AP51" s="514"/>
      <c r="AQ51" s="514"/>
      <c r="AR51" s="514"/>
      <c r="AS51" s="514"/>
      <c r="AT51" s="515"/>
      <c r="AU51" s="507">
        <v>38.47</v>
      </c>
      <c r="AV51" s="508"/>
      <c r="AW51" s="508"/>
      <c r="AX51" s="508"/>
      <c r="AY51" s="508"/>
      <c r="AZ51" s="508"/>
      <c r="BA51" s="508"/>
      <c r="BB51" s="508"/>
      <c r="BC51" s="508"/>
      <c r="BD51" s="509"/>
      <c r="BE51" s="435">
        <v>9</v>
      </c>
      <c r="BF51" s="436"/>
      <c r="BG51" s="436"/>
      <c r="BH51" s="436"/>
      <c r="BI51" s="436"/>
      <c r="BJ51" s="436"/>
      <c r="BK51" s="436"/>
      <c r="BL51" s="436"/>
      <c r="BM51" s="436"/>
      <c r="BN51" s="436"/>
      <c r="BO51" s="437"/>
      <c r="BP51" s="453">
        <f>AJ51*AU51*(1+BE51/100)</f>
        <v>16898.716899999999</v>
      </c>
      <c r="BQ51" s="454"/>
      <c r="BR51" s="454"/>
      <c r="BS51" s="454"/>
      <c r="BT51" s="454"/>
      <c r="BU51" s="454"/>
      <c r="BV51" s="454"/>
      <c r="BW51" s="454"/>
      <c r="BX51" s="454"/>
      <c r="BY51" s="454"/>
      <c r="BZ51" s="454"/>
      <c r="CA51" s="454"/>
      <c r="CB51" s="455"/>
    </row>
    <row r="52" spans="1:91" ht="23.25" customHeight="1" x14ac:dyDescent="0.25">
      <c r="A52" s="407">
        <v>3</v>
      </c>
      <c r="B52" s="408"/>
      <c r="C52" s="408"/>
      <c r="D52" s="409"/>
      <c r="E52" s="510" t="s">
        <v>317</v>
      </c>
      <c r="F52" s="511"/>
      <c r="G52" s="511"/>
      <c r="H52" s="511"/>
      <c r="I52" s="511"/>
      <c r="J52" s="511"/>
      <c r="K52" s="511"/>
      <c r="L52" s="511"/>
      <c r="M52" s="511"/>
      <c r="N52" s="511"/>
      <c r="O52" s="511"/>
      <c r="P52" s="511"/>
      <c r="Q52" s="511"/>
      <c r="R52" s="511"/>
      <c r="S52" s="511"/>
      <c r="T52" s="511"/>
      <c r="U52" s="511"/>
      <c r="V52" s="511"/>
      <c r="W52" s="511"/>
      <c r="X52" s="511"/>
      <c r="Y52" s="511"/>
      <c r="Z52" s="511"/>
      <c r="AA52" s="511"/>
      <c r="AB52" s="511"/>
      <c r="AC52" s="511"/>
      <c r="AD52" s="511"/>
      <c r="AE52" s="511"/>
      <c r="AF52" s="511"/>
      <c r="AG52" s="511"/>
      <c r="AH52" s="511"/>
      <c r="AI52" s="512"/>
      <c r="AJ52" s="513">
        <v>438</v>
      </c>
      <c r="AK52" s="514"/>
      <c r="AL52" s="514"/>
      <c r="AM52" s="514"/>
      <c r="AN52" s="514"/>
      <c r="AO52" s="514"/>
      <c r="AP52" s="514"/>
      <c r="AQ52" s="514"/>
      <c r="AR52" s="514"/>
      <c r="AS52" s="514"/>
      <c r="AT52" s="515"/>
      <c r="AU52" s="516">
        <v>32.799999999999997</v>
      </c>
      <c r="AV52" s="517"/>
      <c r="AW52" s="517"/>
      <c r="AX52" s="517"/>
      <c r="AY52" s="517"/>
      <c r="AZ52" s="517"/>
      <c r="BA52" s="517"/>
      <c r="BB52" s="517"/>
      <c r="BC52" s="517"/>
      <c r="BD52" s="518"/>
      <c r="BE52" s="413">
        <v>4</v>
      </c>
      <c r="BF52" s="414"/>
      <c r="BG52" s="414"/>
      <c r="BH52" s="414"/>
      <c r="BI52" s="414"/>
      <c r="BJ52" s="414"/>
      <c r="BK52" s="414"/>
      <c r="BL52" s="414"/>
      <c r="BM52" s="414"/>
      <c r="BN52" s="414"/>
      <c r="BO52" s="415"/>
      <c r="BP52" s="453">
        <f t="shared" ref="BP52:BP55" si="0">AJ52*AU52*(1+BE52/100)</f>
        <v>14941.056</v>
      </c>
      <c r="BQ52" s="454"/>
      <c r="BR52" s="454"/>
      <c r="BS52" s="454"/>
      <c r="BT52" s="454"/>
      <c r="BU52" s="454"/>
      <c r="BV52" s="454"/>
      <c r="BW52" s="454"/>
      <c r="BX52" s="454"/>
      <c r="BY52" s="454"/>
      <c r="BZ52" s="454"/>
      <c r="CA52" s="454"/>
      <c r="CB52" s="455"/>
    </row>
    <row r="53" spans="1:91" ht="20.25" customHeight="1" x14ac:dyDescent="0.25">
      <c r="A53" s="407">
        <v>4</v>
      </c>
      <c r="B53" s="408"/>
      <c r="C53" s="408"/>
      <c r="D53" s="409"/>
      <c r="E53" s="510" t="s">
        <v>318</v>
      </c>
      <c r="F53" s="511"/>
      <c r="G53" s="511"/>
      <c r="H53" s="511"/>
      <c r="I53" s="511"/>
      <c r="J53" s="511"/>
      <c r="K53" s="511"/>
      <c r="L53" s="511"/>
      <c r="M53" s="511"/>
      <c r="N53" s="511"/>
      <c r="O53" s="511"/>
      <c r="P53" s="511"/>
      <c r="Q53" s="511"/>
      <c r="R53" s="511"/>
      <c r="S53" s="511"/>
      <c r="T53" s="511"/>
      <c r="U53" s="511"/>
      <c r="V53" s="511"/>
      <c r="W53" s="511"/>
      <c r="X53" s="511"/>
      <c r="Y53" s="511"/>
      <c r="Z53" s="511"/>
      <c r="AA53" s="511"/>
      <c r="AB53" s="511"/>
      <c r="AC53" s="511"/>
      <c r="AD53" s="511"/>
      <c r="AE53" s="511"/>
      <c r="AF53" s="511"/>
      <c r="AG53" s="511"/>
      <c r="AH53" s="511"/>
      <c r="AI53" s="512"/>
      <c r="AJ53" s="513">
        <v>250</v>
      </c>
      <c r="AK53" s="514"/>
      <c r="AL53" s="514"/>
      <c r="AM53" s="514"/>
      <c r="AN53" s="514"/>
      <c r="AO53" s="514"/>
      <c r="AP53" s="514"/>
      <c r="AQ53" s="514"/>
      <c r="AR53" s="514"/>
      <c r="AS53" s="514"/>
      <c r="AT53" s="515"/>
      <c r="AU53" s="516">
        <v>32.799999999999997</v>
      </c>
      <c r="AV53" s="517"/>
      <c r="AW53" s="517"/>
      <c r="AX53" s="517"/>
      <c r="AY53" s="517"/>
      <c r="AZ53" s="517"/>
      <c r="BA53" s="517"/>
      <c r="BB53" s="517"/>
      <c r="BC53" s="517"/>
      <c r="BD53" s="518"/>
      <c r="BE53" s="413">
        <v>9</v>
      </c>
      <c r="BF53" s="414"/>
      <c r="BG53" s="414"/>
      <c r="BH53" s="414"/>
      <c r="BI53" s="414"/>
      <c r="BJ53" s="414"/>
      <c r="BK53" s="414"/>
      <c r="BL53" s="414"/>
      <c r="BM53" s="414"/>
      <c r="BN53" s="414"/>
      <c r="BO53" s="415"/>
      <c r="BP53" s="453">
        <f t="shared" si="0"/>
        <v>8938</v>
      </c>
      <c r="BQ53" s="454"/>
      <c r="BR53" s="454"/>
      <c r="BS53" s="454"/>
      <c r="BT53" s="454"/>
      <c r="BU53" s="454"/>
      <c r="BV53" s="454"/>
      <c r="BW53" s="454"/>
      <c r="BX53" s="454"/>
      <c r="BY53" s="454"/>
      <c r="BZ53" s="454"/>
      <c r="CA53" s="454"/>
      <c r="CB53" s="455"/>
      <c r="CM53" s="29"/>
    </row>
    <row r="54" spans="1:91" ht="12.75" customHeight="1" x14ac:dyDescent="0.25">
      <c r="A54" s="407">
        <v>5</v>
      </c>
      <c r="B54" s="408"/>
      <c r="C54" s="408"/>
      <c r="D54" s="409"/>
      <c r="E54" s="510" t="s">
        <v>411</v>
      </c>
      <c r="F54" s="511"/>
      <c r="G54" s="511"/>
      <c r="H54" s="511"/>
      <c r="I54" s="511"/>
      <c r="J54" s="511"/>
      <c r="K54" s="511"/>
      <c r="L54" s="511"/>
      <c r="M54" s="511"/>
      <c r="N54" s="511"/>
      <c r="O54" s="511"/>
      <c r="P54" s="511"/>
      <c r="Q54" s="511"/>
      <c r="R54" s="511"/>
      <c r="S54" s="511"/>
      <c r="T54" s="511"/>
      <c r="U54" s="511"/>
      <c r="V54" s="511"/>
      <c r="W54" s="511"/>
      <c r="X54" s="511"/>
      <c r="Y54" s="511"/>
      <c r="Z54" s="511"/>
      <c r="AA54" s="511"/>
      <c r="AB54" s="511"/>
      <c r="AC54" s="511"/>
      <c r="AD54" s="511"/>
      <c r="AE54" s="511"/>
      <c r="AF54" s="511"/>
      <c r="AG54" s="511"/>
      <c r="AH54" s="511"/>
      <c r="AI54" s="512"/>
      <c r="AJ54" s="507">
        <v>2.5920000000000001</v>
      </c>
      <c r="AK54" s="508"/>
      <c r="AL54" s="508"/>
      <c r="AM54" s="508"/>
      <c r="AN54" s="508"/>
      <c r="AO54" s="508"/>
      <c r="AP54" s="508"/>
      <c r="AQ54" s="508"/>
      <c r="AR54" s="508"/>
      <c r="AS54" s="508"/>
      <c r="AT54" s="509"/>
      <c r="AU54" s="507">
        <v>5997.74</v>
      </c>
      <c r="AV54" s="508"/>
      <c r="AW54" s="508"/>
      <c r="AX54" s="508"/>
      <c r="AY54" s="508"/>
      <c r="AZ54" s="508"/>
      <c r="BA54" s="508"/>
      <c r="BB54" s="508"/>
      <c r="BC54" s="508"/>
      <c r="BD54" s="509"/>
      <c r="BE54" s="435"/>
      <c r="BF54" s="436"/>
      <c r="BG54" s="436"/>
      <c r="BH54" s="436"/>
      <c r="BI54" s="436"/>
      <c r="BJ54" s="436"/>
      <c r="BK54" s="436"/>
      <c r="BL54" s="436"/>
      <c r="BM54" s="436"/>
      <c r="BN54" s="436"/>
      <c r="BO54" s="437"/>
      <c r="BP54" s="453">
        <f t="shared" si="0"/>
        <v>15546.14208</v>
      </c>
      <c r="BQ54" s="454"/>
      <c r="BR54" s="454"/>
      <c r="BS54" s="454"/>
      <c r="BT54" s="454"/>
      <c r="BU54" s="454"/>
      <c r="BV54" s="454"/>
      <c r="BW54" s="454"/>
      <c r="BX54" s="454"/>
      <c r="BY54" s="454"/>
      <c r="BZ54" s="454"/>
      <c r="CA54" s="454"/>
      <c r="CB54" s="455"/>
      <c r="CM54" s="29"/>
    </row>
    <row r="55" spans="1:91" ht="12.75" customHeight="1" x14ac:dyDescent="0.25">
      <c r="A55" s="407">
        <v>6</v>
      </c>
      <c r="B55" s="408"/>
      <c r="C55" s="408"/>
      <c r="D55" s="409"/>
      <c r="E55" s="510" t="s">
        <v>412</v>
      </c>
      <c r="F55" s="511"/>
      <c r="G55" s="511"/>
      <c r="H55" s="511"/>
      <c r="I55" s="511"/>
      <c r="J55" s="511"/>
      <c r="K55" s="511"/>
      <c r="L55" s="511"/>
      <c r="M55" s="511"/>
      <c r="N55" s="511"/>
      <c r="O55" s="511"/>
      <c r="P55" s="511"/>
      <c r="Q55" s="511"/>
      <c r="R55" s="511"/>
      <c r="S55" s="511"/>
      <c r="T55" s="511"/>
      <c r="U55" s="511"/>
      <c r="V55" s="511"/>
      <c r="W55" s="511"/>
      <c r="X55" s="511"/>
      <c r="Y55" s="511"/>
      <c r="Z55" s="511"/>
      <c r="AA55" s="511"/>
      <c r="AB55" s="511"/>
      <c r="AC55" s="511"/>
      <c r="AD55" s="511"/>
      <c r="AE55" s="511"/>
      <c r="AF55" s="511"/>
      <c r="AG55" s="511"/>
      <c r="AH55" s="511"/>
      <c r="AI55" s="512"/>
      <c r="AJ55" s="507">
        <v>2.573442</v>
      </c>
      <c r="AK55" s="508"/>
      <c r="AL55" s="508"/>
      <c r="AM55" s="508"/>
      <c r="AN55" s="508"/>
      <c r="AO55" s="508"/>
      <c r="AP55" s="508"/>
      <c r="AQ55" s="508"/>
      <c r="AR55" s="508"/>
      <c r="AS55" s="508"/>
      <c r="AT55" s="509"/>
      <c r="AU55" s="507">
        <v>5997.74</v>
      </c>
      <c r="AV55" s="508"/>
      <c r="AW55" s="508"/>
      <c r="AX55" s="508"/>
      <c r="AY55" s="508"/>
      <c r="AZ55" s="508"/>
      <c r="BA55" s="508"/>
      <c r="BB55" s="508"/>
      <c r="BC55" s="508"/>
      <c r="BD55" s="509"/>
      <c r="BE55" s="435">
        <v>4</v>
      </c>
      <c r="BF55" s="436"/>
      <c r="BG55" s="436"/>
      <c r="BH55" s="436"/>
      <c r="BI55" s="436"/>
      <c r="BJ55" s="436"/>
      <c r="BK55" s="436"/>
      <c r="BL55" s="436"/>
      <c r="BM55" s="436"/>
      <c r="BN55" s="436"/>
      <c r="BO55" s="437"/>
      <c r="BP55" s="453">
        <f t="shared" si="0"/>
        <v>16052.229461923202</v>
      </c>
      <c r="BQ55" s="454"/>
      <c r="BR55" s="454"/>
      <c r="BS55" s="454"/>
      <c r="BT55" s="454"/>
      <c r="BU55" s="454"/>
      <c r="BV55" s="454"/>
      <c r="BW55" s="454"/>
      <c r="BX55" s="454"/>
      <c r="BY55" s="454"/>
      <c r="BZ55" s="454"/>
      <c r="CA55" s="454"/>
      <c r="CB55" s="455"/>
      <c r="CM55" s="29"/>
    </row>
    <row r="56" spans="1:91" s="17" customFormat="1" ht="15.6" x14ac:dyDescent="0.3">
      <c r="A56" s="432"/>
      <c r="B56" s="433"/>
      <c r="C56" s="433"/>
      <c r="D56" s="434"/>
      <c r="E56" s="413" t="s">
        <v>120</v>
      </c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414"/>
      <c r="Q56" s="414"/>
      <c r="R56" s="414"/>
      <c r="S56" s="414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4"/>
      <c r="AG56" s="414"/>
      <c r="AH56" s="414"/>
      <c r="AI56" s="415"/>
      <c r="AJ56" s="425" t="s">
        <v>9</v>
      </c>
      <c r="AK56" s="426"/>
      <c r="AL56" s="426"/>
      <c r="AM56" s="426"/>
      <c r="AN56" s="426"/>
      <c r="AO56" s="426"/>
      <c r="AP56" s="426"/>
      <c r="AQ56" s="426"/>
      <c r="AR56" s="426"/>
      <c r="AS56" s="426"/>
      <c r="AT56" s="427"/>
      <c r="AU56" s="425" t="s">
        <v>9</v>
      </c>
      <c r="AV56" s="426"/>
      <c r="AW56" s="426"/>
      <c r="AX56" s="426"/>
      <c r="AY56" s="426"/>
      <c r="AZ56" s="426"/>
      <c r="BA56" s="426"/>
      <c r="BB56" s="426"/>
      <c r="BC56" s="426"/>
      <c r="BD56" s="427"/>
      <c r="BE56" s="425" t="s">
        <v>9</v>
      </c>
      <c r="BF56" s="426"/>
      <c r="BG56" s="426"/>
      <c r="BH56" s="426"/>
      <c r="BI56" s="426"/>
      <c r="BJ56" s="426"/>
      <c r="BK56" s="426"/>
      <c r="BL56" s="426"/>
      <c r="BM56" s="426"/>
      <c r="BN56" s="426"/>
      <c r="BO56" s="427"/>
      <c r="BP56" s="453">
        <f>SUM(BP50:CB55)</f>
        <v>89899.998841923196</v>
      </c>
      <c r="BQ56" s="454"/>
      <c r="BR56" s="454"/>
      <c r="BS56" s="454"/>
      <c r="BT56" s="454"/>
      <c r="BU56" s="454"/>
      <c r="BV56" s="454"/>
      <c r="BW56" s="454"/>
      <c r="BX56" s="454"/>
      <c r="BY56" s="454"/>
      <c r="BZ56" s="454"/>
      <c r="CA56" s="454"/>
      <c r="CB56" s="455"/>
    </row>
    <row r="57" spans="1:91" s="23" customFormat="1" ht="15.6" x14ac:dyDescent="0.3">
      <c r="A57" s="432"/>
      <c r="B57" s="433"/>
      <c r="C57" s="433"/>
      <c r="D57" s="434"/>
      <c r="E57" s="413" t="s">
        <v>121</v>
      </c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  <c r="Z57" s="414"/>
      <c r="AA57" s="414"/>
      <c r="AB57" s="414"/>
      <c r="AC57" s="414"/>
      <c r="AD57" s="414"/>
      <c r="AE57" s="414"/>
      <c r="AF57" s="414"/>
      <c r="AG57" s="414"/>
      <c r="AH57" s="414"/>
      <c r="AI57" s="415"/>
      <c r="AJ57" s="425" t="s">
        <v>9</v>
      </c>
      <c r="AK57" s="426"/>
      <c r="AL57" s="426"/>
      <c r="AM57" s="426"/>
      <c r="AN57" s="426"/>
      <c r="AO57" s="426"/>
      <c r="AP57" s="426"/>
      <c r="AQ57" s="426"/>
      <c r="AR57" s="426"/>
      <c r="AS57" s="426"/>
      <c r="AT57" s="427"/>
      <c r="AU57" s="425" t="s">
        <v>9</v>
      </c>
      <c r="AV57" s="426"/>
      <c r="AW57" s="426"/>
      <c r="AX57" s="426"/>
      <c r="AY57" s="426"/>
      <c r="AZ57" s="426"/>
      <c r="BA57" s="426"/>
      <c r="BB57" s="426"/>
      <c r="BC57" s="426"/>
      <c r="BD57" s="427"/>
      <c r="BE57" s="425" t="s">
        <v>9</v>
      </c>
      <c r="BF57" s="426"/>
      <c r="BG57" s="426"/>
      <c r="BH57" s="426"/>
      <c r="BI57" s="426"/>
      <c r="BJ57" s="426"/>
      <c r="BK57" s="426"/>
      <c r="BL57" s="426"/>
      <c r="BM57" s="426"/>
      <c r="BN57" s="426"/>
      <c r="BO57" s="427"/>
      <c r="BP57" s="501">
        <f>BP56</f>
        <v>89899.998841923196</v>
      </c>
      <c r="BQ57" s="502"/>
      <c r="BR57" s="502"/>
      <c r="BS57" s="502"/>
      <c r="BT57" s="502"/>
      <c r="BU57" s="502"/>
      <c r="BV57" s="502"/>
      <c r="BW57" s="502"/>
      <c r="BX57" s="502"/>
      <c r="BY57" s="502"/>
      <c r="BZ57" s="502"/>
      <c r="CA57" s="502"/>
      <c r="CB57" s="503"/>
    </row>
    <row r="58" spans="1:91" s="23" customFormat="1" ht="15.6" x14ac:dyDescent="0.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</row>
    <row r="59" spans="1:91" ht="15.6" x14ac:dyDescent="0.3">
      <c r="A59" s="428" t="s">
        <v>302</v>
      </c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  <c r="R59" s="428"/>
      <c r="S59" s="428"/>
      <c r="T59" s="428"/>
      <c r="U59" s="428"/>
      <c r="V59" s="428"/>
      <c r="W59" s="428"/>
      <c r="X59" s="428"/>
      <c r="Y59" s="428"/>
      <c r="Z59" s="428"/>
      <c r="AA59" s="428"/>
      <c r="AB59" s="428"/>
      <c r="AC59" s="428"/>
      <c r="AD59" s="428"/>
      <c r="AE59" s="428"/>
      <c r="AF59" s="428"/>
      <c r="AG59" s="428"/>
      <c r="AH59" s="428"/>
      <c r="AI59" s="428"/>
      <c r="AJ59" s="428"/>
      <c r="AK59" s="428"/>
      <c r="AL59" s="428"/>
      <c r="AM59" s="428"/>
      <c r="AN59" s="428"/>
      <c r="AO59" s="428"/>
      <c r="AP59" s="428"/>
      <c r="AQ59" s="428"/>
      <c r="AR59" s="428"/>
      <c r="AS59" s="428"/>
      <c r="AT59" s="428"/>
      <c r="AU59" s="428"/>
      <c r="AV59" s="428"/>
      <c r="AW59" s="428"/>
      <c r="AX59" s="428"/>
      <c r="AY59" s="428"/>
      <c r="AZ59" s="428"/>
      <c r="BA59" s="428"/>
      <c r="BB59" s="428"/>
      <c r="BC59" s="428"/>
      <c r="BD59" s="428"/>
      <c r="BE59" s="428"/>
      <c r="BF59" s="428"/>
      <c r="BG59" s="428"/>
      <c r="BH59" s="428"/>
      <c r="BI59" s="428"/>
      <c r="BJ59" s="428"/>
      <c r="BK59" s="428"/>
      <c r="BL59" s="428"/>
      <c r="BM59" s="428"/>
      <c r="BN59" s="428"/>
      <c r="BO59" s="428"/>
      <c r="BP59" s="428"/>
      <c r="BQ59" s="428"/>
      <c r="BR59" s="428"/>
      <c r="BS59" s="428"/>
      <c r="BT59" s="428"/>
      <c r="BU59" s="428"/>
      <c r="BV59" s="428"/>
      <c r="BW59" s="428"/>
      <c r="BX59" s="428"/>
      <c r="BY59" s="428"/>
      <c r="BZ59" s="428"/>
      <c r="CA59" s="428"/>
      <c r="CB59" s="428"/>
      <c r="CC59" s="23"/>
      <c r="CD59" s="23"/>
      <c r="CE59" s="23"/>
      <c r="CF59" s="23"/>
      <c r="CG59" s="23"/>
      <c r="CH59" s="23"/>
      <c r="CI59" s="23"/>
    </row>
    <row r="60" spans="1:91" ht="15.6" x14ac:dyDescent="0.3">
      <c r="A60" s="23" t="s">
        <v>174</v>
      </c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475" t="s">
        <v>303</v>
      </c>
      <c r="T60" s="475"/>
      <c r="U60" s="475"/>
      <c r="V60" s="475"/>
      <c r="W60" s="475"/>
      <c r="X60" s="475"/>
      <c r="Y60" s="475"/>
      <c r="Z60" s="475"/>
      <c r="AA60" s="475"/>
      <c r="AB60" s="475"/>
      <c r="AC60" s="475"/>
      <c r="AD60" s="475"/>
      <c r="AE60" s="475"/>
      <c r="AF60" s="475"/>
      <c r="AG60" s="475"/>
      <c r="AH60" s="475"/>
      <c r="AI60" s="475"/>
      <c r="AJ60" s="475"/>
      <c r="AK60" s="475"/>
      <c r="AL60" s="475"/>
      <c r="AM60" s="475"/>
      <c r="AN60" s="475"/>
      <c r="AO60" s="475"/>
      <c r="AP60" s="475"/>
      <c r="AQ60" s="475"/>
      <c r="AR60" s="475"/>
      <c r="AS60" s="475"/>
      <c r="AT60" s="475"/>
      <c r="AU60" s="475"/>
      <c r="AV60" s="475"/>
      <c r="AW60" s="475"/>
      <c r="AX60" s="475"/>
      <c r="AY60" s="475"/>
      <c r="AZ60" s="475"/>
      <c r="BA60" s="475"/>
      <c r="BB60" s="475"/>
      <c r="BC60" s="475"/>
      <c r="BD60" s="475"/>
      <c r="BE60" s="475"/>
      <c r="BF60" s="475"/>
      <c r="BG60" s="475"/>
      <c r="BH60" s="475"/>
      <c r="BI60" s="475"/>
      <c r="BJ60" s="475"/>
      <c r="BK60" s="475"/>
      <c r="BL60" s="475"/>
      <c r="BM60" s="475"/>
      <c r="BN60" s="475"/>
      <c r="BO60" s="475"/>
      <c r="BP60" s="475"/>
      <c r="BQ60" s="475"/>
      <c r="BR60" s="475"/>
      <c r="BS60" s="475"/>
      <c r="BT60" s="475"/>
      <c r="BU60" s="475"/>
      <c r="BV60" s="475"/>
      <c r="BW60" s="475"/>
      <c r="BX60" s="475"/>
      <c r="BY60" s="475"/>
      <c r="BZ60" s="475"/>
      <c r="CA60" s="475"/>
      <c r="CB60" s="475"/>
    </row>
    <row r="62" spans="1:91" x14ac:dyDescent="0.25">
      <c r="A62" s="386" t="s">
        <v>88</v>
      </c>
      <c r="B62" s="387"/>
      <c r="C62" s="387"/>
      <c r="D62" s="388"/>
      <c r="E62" s="386" t="s">
        <v>0</v>
      </c>
      <c r="F62" s="387"/>
      <c r="G62" s="387"/>
      <c r="H62" s="387"/>
      <c r="I62" s="387"/>
      <c r="J62" s="387"/>
      <c r="K62" s="387"/>
      <c r="L62" s="387"/>
      <c r="M62" s="387"/>
      <c r="N62" s="387"/>
      <c r="O62" s="387"/>
      <c r="P62" s="387"/>
      <c r="Q62" s="387"/>
      <c r="R62" s="387"/>
      <c r="S62" s="387"/>
      <c r="T62" s="387"/>
      <c r="U62" s="387"/>
      <c r="V62" s="387"/>
      <c r="W62" s="387"/>
      <c r="X62" s="387"/>
      <c r="Y62" s="387"/>
      <c r="Z62" s="387"/>
      <c r="AA62" s="387"/>
      <c r="AB62" s="387"/>
      <c r="AC62" s="387"/>
      <c r="AD62" s="387"/>
      <c r="AE62" s="387"/>
      <c r="AF62" s="387"/>
      <c r="AG62" s="387"/>
      <c r="AH62" s="387"/>
      <c r="AI62" s="388"/>
      <c r="AJ62" s="386" t="s">
        <v>133</v>
      </c>
      <c r="AK62" s="387"/>
      <c r="AL62" s="387"/>
      <c r="AM62" s="387"/>
      <c r="AN62" s="387"/>
      <c r="AO62" s="387"/>
      <c r="AP62" s="387"/>
      <c r="AQ62" s="387"/>
      <c r="AR62" s="387"/>
      <c r="AS62" s="387"/>
      <c r="AT62" s="388"/>
      <c r="AU62" s="386" t="s">
        <v>204</v>
      </c>
      <c r="AV62" s="387"/>
      <c r="AW62" s="387"/>
      <c r="AX62" s="387"/>
      <c r="AY62" s="387"/>
      <c r="AZ62" s="387"/>
      <c r="BA62" s="387"/>
      <c r="BB62" s="387"/>
      <c r="BC62" s="387"/>
      <c r="BD62" s="388"/>
      <c r="BE62" s="386" t="s">
        <v>205</v>
      </c>
      <c r="BF62" s="387"/>
      <c r="BG62" s="387"/>
      <c r="BH62" s="387"/>
      <c r="BI62" s="387"/>
      <c r="BJ62" s="387"/>
      <c r="BK62" s="387"/>
      <c r="BL62" s="387"/>
      <c r="BM62" s="387"/>
      <c r="BN62" s="387"/>
      <c r="BO62" s="388"/>
      <c r="BP62" s="386" t="s">
        <v>78</v>
      </c>
      <c r="BQ62" s="387"/>
      <c r="BR62" s="387"/>
      <c r="BS62" s="387"/>
      <c r="BT62" s="387"/>
      <c r="BU62" s="387"/>
      <c r="BV62" s="387"/>
      <c r="BW62" s="387"/>
      <c r="BX62" s="387"/>
      <c r="BY62" s="387"/>
      <c r="BZ62" s="387"/>
      <c r="CA62" s="387"/>
      <c r="CB62" s="388"/>
    </row>
    <row r="63" spans="1:91" x14ac:dyDescent="0.25">
      <c r="A63" s="383" t="s">
        <v>95</v>
      </c>
      <c r="B63" s="384"/>
      <c r="C63" s="384"/>
      <c r="D63" s="385"/>
      <c r="E63" s="383"/>
      <c r="F63" s="384"/>
      <c r="G63" s="384"/>
      <c r="H63" s="384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384"/>
      <c r="AC63" s="384"/>
      <c r="AD63" s="384"/>
      <c r="AE63" s="384"/>
      <c r="AF63" s="384"/>
      <c r="AG63" s="384"/>
      <c r="AH63" s="384"/>
      <c r="AI63" s="385"/>
      <c r="AJ63" s="383" t="s">
        <v>206</v>
      </c>
      <c r="AK63" s="384"/>
      <c r="AL63" s="384"/>
      <c r="AM63" s="384"/>
      <c r="AN63" s="384"/>
      <c r="AO63" s="384"/>
      <c r="AP63" s="384"/>
      <c r="AQ63" s="384"/>
      <c r="AR63" s="384"/>
      <c r="AS63" s="384"/>
      <c r="AT63" s="385"/>
      <c r="AU63" s="383" t="s">
        <v>207</v>
      </c>
      <c r="AV63" s="384"/>
      <c r="AW63" s="384"/>
      <c r="AX63" s="384"/>
      <c r="AY63" s="384"/>
      <c r="AZ63" s="384"/>
      <c r="BA63" s="384"/>
      <c r="BB63" s="384"/>
      <c r="BC63" s="384"/>
      <c r="BD63" s="385"/>
      <c r="BE63" s="383" t="s">
        <v>107</v>
      </c>
      <c r="BF63" s="384"/>
      <c r="BG63" s="384"/>
      <c r="BH63" s="384"/>
      <c r="BI63" s="384"/>
      <c r="BJ63" s="384"/>
      <c r="BK63" s="384"/>
      <c r="BL63" s="384"/>
      <c r="BM63" s="384"/>
      <c r="BN63" s="384"/>
      <c r="BO63" s="385"/>
      <c r="BP63" s="383" t="s">
        <v>208</v>
      </c>
      <c r="BQ63" s="384"/>
      <c r="BR63" s="384"/>
      <c r="BS63" s="384"/>
      <c r="BT63" s="384"/>
      <c r="BU63" s="384"/>
      <c r="BV63" s="384"/>
      <c r="BW63" s="384"/>
      <c r="BX63" s="384"/>
      <c r="BY63" s="384"/>
      <c r="BZ63" s="384"/>
      <c r="CA63" s="384"/>
      <c r="CB63" s="385"/>
    </row>
    <row r="64" spans="1:91" x14ac:dyDescent="0.25">
      <c r="A64" s="383"/>
      <c r="B64" s="384"/>
      <c r="C64" s="384"/>
      <c r="D64" s="385"/>
      <c r="E64" s="383"/>
      <c r="F64" s="384"/>
      <c r="G64" s="384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  <c r="AB64" s="384"/>
      <c r="AC64" s="384"/>
      <c r="AD64" s="384"/>
      <c r="AE64" s="384"/>
      <c r="AF64" s="384"/>
      <c r="AG64" s="384"/>
      <c r="AH64" s="384"/>
      <c r="AI64" s="385"/>
      <c r="AJ64" s="383" t="s">
        <v>209</v>
      </c>
      <c r="AK64" s="384"/>
      <c r="AL64" s="384"/>
      <c r="AM64" s="384"/>
      <c r="AN64" s="384"/>
      <c r="AO64" s="384"/>
      <c r="AP64" s="384"/>
      <c r="AQ64" s="384"/>
      <c r="AR64" s="384"/>
      <c r="AS64" s="384"/>
      <c r="AT64" s="385"/>
      <c r="AU64" s="383" t="s">
        <v>210</v>
      </c>
      <c r="AV64" s="384"/>
      <c r="AW64" s="384"/>
      <c r="AX64" s="384"/>
      <c r="AY64" s="384"/>
      <c r="AZ64" s="384"/>
      <c r="BA64" s="384"/>
      <c r="BB64" s="384"/>
      <c r="BC64" s="384"/>
      <c r="BD64" s="385"/>
      <c r="BE64" s="383"/>
      <c r="BF64" s="384"/>
      <c r="BG64" s="384"/>
      <c r="BH64" s="384"/>
      <c r="BI64" s="384"/>
      <c r="BJ64" s="384"/>
      <c r="BK64" s="384"/>
      <c r="BL64" s="384"/>
      <c r="BM64" s="384"/>
      <c r="BN64" s="384"/>
      <c r="BO64" s="385"/>
      <c r="BP64" s="383"/>
      <c r="BQ64" s="384"/>
      <c r="BR64" s="384"/>
      <c r="BS64" s="384"/>
      <c r="BT64" s="384"/>
      <c r="BU64" s="384"/>
      <c r="BV64" s="384"/>
      <c r="BW64" s="384"/>
      <c r="BX64" s="384"/>
      <c r="BY64" s="384"/>
      <c r="BZ64" s="384"/>
      <c r="CA64" s="384"/>
      <c r="CB64" s="385"/>
    </row>
    <row r="65" spans="1:87" x14ac:dyDescent="0.25">
      <c r="A65" s="429"/>
      <c r="B65" s="430"/>
      <c r="C65" s="430"/>
      <c r="D65" s="431"/>
      <c r="E65" s="429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430"/>
      <c r="Q65" s="430"/>
      <c r="R65" s="430"/>
      <c r="S65" s="430"/>
      <c r="T65" s="430"/>
      <c r="U65" s="430"/>
      <c r="V65" s="430"/>
      <c r="W65" s="430"/>
      <c r="X65" s="430"/>
      <c r="Y65" s="430"/>
      <c r="Z65" s="430"/>
      <c r="AA65" s="430"/>
      <c r="AB65" s="430"/>
      <c r="AC65" s="430"/>
      <c r="AD65" s="430"/>
      <c r="AE65" s="430"/>
      <c r="AF65" s="430"/>
      <c r="AG65" s="430"/>
      <c r="AH65" s="430"/>
      <c r="AI65" s="431"/>
      <c r="AJ65" s="429"/>
      <c r="AK65" s="430"/>
      <c r="AL65" s="430"/>
      <c r="AM65" s="430"/>
      <c r="AN65" s="430"/>
      <c r="AO65" s="430"/>
      <c r="AP65" s="430"/>
      <c r="AQ65" s="430"/>
      <c r="AR65" s="430"/>
      <c r="AS65" s="430"/>
      <c r="AT65" s="431"/>
      <c r="AU65" s="429"/>
      <c r="AV65" s="430"/>
      <c r="AW65" s="430"/>
      <c r="AX65" s="430"/>
      <c r="AY65" s="430"/>
      <c r="AZ65" s="430"/>
      <c r="BA65" s="430"/>
      <c r="BB65" s="430"/>
      <c r="BC65" s="430"/>
      <c r="BD65" s="431"/>
      <c r="BE65" s="429"/>
      <c r="BF65" s="430"/>
      <c r="BG65" s="430"/>
      <c r="BH65" s="430"/>
      <c r="BI65" s="430"/>
      <c r="BJ65" s="430"/>
      <c r="BK65" s="430"/>
      <c r="BL65" s="430"/>
      <c r="BM65" s="430"/>
      <c r="BN65" s="430"/>
      <c r="BO65" s="431"/>
      <c r="BP65" s="429"/>
      <c r="BQ65" s="430"/>
      <c r="BR65" s="430"/>
      <c r="BS65" s="430"/>
      <c r="BT65" s="430"/>
      <c r="BU65" s="430"/>
      <c r="BV65" s="430"/>
      <c r="BW65" s="430"/>
      <c r="BX65" s="430"/>
      <c r="BY65" s="430"/>
      <c r="BZ65" s="430"/>
      <c r="CA65" s="430"/>
      <c r="CB65" s="431"/>
    </row>
    <row r="66" spans="1:87" ht="13.5" customHeight="1" x14ac:dyDescent="0.25">
      <c r="A66" s="429">
        <v>1</v>
      </c>
      <c r="B66" s="430"/>
      <c r="C66" s="430"/>
      <c r="D66" s="431"/>
      <c r="E66" s="429">
        <v>2</v>
      </c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0"/>
      <c r="AB66" s="430"/>
      <c r="AC66" s="430"/>
      <c r="AD66" s="430"/>
      <c r="AE66" s="430"/>
      <c r="AF66" s="430"/>
      <c r="AG66" s="430"/>
      <c r="AH66" s="430"/>
      <c r="AI66" s="431"/>
      <c r="AJ66" s="429">
        <v>4</v>
      </c>
      <c r="AK66" s="430"/>
      <c r="AL66" s="430"/>
      <c r="AM66" s="430"/>
      <c r="AN66" s="430"/>
      <c r="AO66" s="430"/>
      <c r="AP66" s="430"/>
      <c r="AQ66" s="430"/>
      <c r="AR66" s="430"/>
      <c r="AS66" s="430"/>
      <c r="AT66" s="431"/>
      <c r="AU66" s="429">
        <v>5</v>
      </c>
      <c r="AV66" s="430"/>
      <c r="AW66" s="430"/>
      <c r="AX66" s="430"/>
      <c r="AY66" s="430"/>
      <c r="AZ66" s="430"/>
      <c r="BA66" s="430"/>
      <c r="BB66" s="430"/>
      <c r="BC66" s="430"/>
      <c r="BD66" s="431"/>
      <c r="BE66" s="429">
        <v>6</v>
      </c>
      <c r="BF66" s="430"/>
      <c r="BG66" s="430"/>
      <c r="BH66" s="430"/>
      <c r="BI66" s="430"/>
      <c r="BJ66" s="430"/>
      <c r="BK66" s="430"/>
      <c r="BL66" s="430"/>
      <c r="BM66" s="430"/>
      <c r="BN66" s="430"/>
      <c r="BO66" s="431"/>
      <c r="BP66" s="429">
        <v>6</v>
      </c>
      <c r="BQ66" s="430"/>
      <c r="BR66" s="430"/>
      <c r="BS66" s="430"/>
      <c r="BT66" s="430"/>
      <c r="BU66" s="430"/>
      <c r="BV66" s="430"/>
      <c r="BW66" s="430"/>
      <c r="BX66" s="430"/>
      <c r="BY66" s="430"/>
      <c r="BZ66" s="430"/>
      <c r="CA66" s="430"/>
      <c r="CB66" s="431"/>
    </row>
    <row r="67" spans="1:87" s="17" customFormat="1" ht="27.75" customHeight="1" x14ac:dyDescent="0.3">
      <c r="A67" s="425">
        <v>1</v>
      </c>
      <c r="B67" s="426"/>
      <c r="C67" s="426"/>
      <c r="D67" s="427"/>
      <c r="E67" s="395" t="s">
        <v>319</v>
      </c>
      <c r="F67" s="396"/>
      <c r="G67" s="396"/>
      <c r="H67" s="396"/>
      <c r="I67" s="396"/>
      <c r="J67" s="396"/>
      <c r="K67" s="396"/>
      <c r="L67" s="396"/>
      <c r="M67" s="396"/>
      <c r="N67" s="396"/>
      <c r="O67" s="396"/>
      <c r="P67" s="396"/>
      <c r="Q67" s="396"/>
      <c r="R67" s="396"/>
      <c r="S67" s="396"/>
      <c r="T67" s="396"/>
      <c r="U67" s="396"/>
      <c r="V67" s="396"/>
      <c r="W67" s="396"/>
      <c r="X67" s="396"/>
      <c r="Y67" s="396"/>
      <c r="Z67" s="396"/>
      <c r="AA67" s="396"/>
      <c r="AB67" s="396"/>
      <c r="AC67" s="396"/>
      <c r="AD67" s="396"/>
      <c r="AE67" s="396"/>
      <c r="AF67" s="396"/>
      <c r="AG67" s="396"/>
      <c r="AH67" s="396"/>
      <c r="AI67" s="397"/>
      <c r="AJ67" s="507">
        <v>31322</v>
      </c>
      <c r="AK67" s="508"/>
      <c r="AL67" s="508"/>
      <c r="AM67" s="508"/>
      <c r="AN67" s="508"/>
      <c r="AO67" s="508"/>
      <c r="AP67" s="508"/>
      <c r="AQ67" s="508"/>
      <c r="AR67" s="508"/>
      <c r="AS67" s="508"/>
      <c r="AT67" s="509"/>
      <c r="AU67" s="435">
        <v>7.67</v>
      </c>
      <c r="AV67" s="436"/>
      <c r="AW67" s="436"/>
      <c r="AX67" s="436"/>
      <c r="AY67" s="436"/>
      <c r="AZ67" s="436"/>
      <c r="BA67" s="436"/>
      <c r="BB67" s="436"/>
      <c r="BC67" s="436"/>
      <c r="BD67" s="437"/>
      <c r="BE67" s="435">
        <v>9</v>
      </c>
      <c r="BF67" s="436"/>
      <c r="BG67" s="436"/>
      <c r="BH67" s="436"/>
      <c r="BI67" s="436"/>
      <c r="BJ67" s="436"/>
      <c r="BK67" s="436"/>
      <c r="BL67" s="436"/>
      <c r="BM67" s="436"/>
      <c r="BN67" s="436"/>
      <c r="BO67" s="437"/>
      <c r="BP67" s="453">
        <f>AJ67*AU67*(1+BE67/100)</f>
        <v>261861.31660000002</v>
      </c>
      <c r="BQ67" s="454"/>
      <c r="BR67" s="454"/>
      <c r="BS67" s="454"/>
      <c r="BT67" s="454"/>
      <c r="BU67" s="454"/>
      <c r="BV67" s="454"/>
      <c r="BW67" s="454"/>
      <c r="BX67" s="454"/>
      <c r="BY67" s="454"/>
      <c r="BZ67" s="454"/>
      <c r="CA67" s="454"/>
      <c r="CB67" s="455"/>
      <c r="CC67" s="26"/>
      <c r="CD67" s="26"/>
      <c r="CE67" s="26"/>
      <c r="CF67" s="26"/>
      <c r="CG67" s="26"/>
      <c r="CH67" s="26"/>
      <c r="CI67" s="26"/>
    </row>
    <row r="68" spans="1:87" ht="15.6" x14ac:dyDescent="0.3">
      <c r="A68" s="425">
        <v>2</v>
      </c>
      <c r="B68" s="426"/>
      <c r="C68" s="426"/>
      <c r="D68" s="427"/>
      <c r="E68" s="395" t="s">
        <v>320</v>
      </c>
      <c r="F68" s="396"/>
      <c r="G68" s="396"/>
      <c r="H68" s="396"/>
      <c r="I68" s="396"/>
      <c r="J68" s="396"/>
      <c r="K68" s="396"/>
      <c r="L68" s="396"/>
      <c r="M68" s="396"/>
      <c r="N68" s="396"/>
      <c r="O68" s="396"/>
      <c r="P68" s="396"/>
      <c r="Q68" s="396"/>
      <c r="R68" s="396"/>
      <c r="S68" s="396"/>
      <c r="T68" s="396"/>
      <c r="U68" s="396"/>
      <c r="V68" s="396"/>
      <c r="W68" s="396"/>
      <c r="X68" s="396"/>
      <c r="Y68" s="396"/>
      <c r="Z68" s="396"/>
      <c r="AA68" s="396"/>
      <c r="AB68" s="396"/>
      <c r="AC68" s="396"/>
      <c r="AD68" s="396"/>
      <c r="AE68" s="396"/>
      <c r="AF68" s="396"/>
      <c r="AG68" s="396"/>
      <c r="AH68" s="396"/>
      <c r="AI68" s="397"/>
      <c r="AJ68" s="504">
        <v>189.14500000000001</v>
      </c>
      <c r="AK68" s="505"/>
      <c r="AL68" s="505"/>
      <c r="AM68" s="505"/>
      <c r="AN68" s="505"/>
      <c r="AO68" s="505"/>
      <c r="AP68" s="505"/>
      <c r="AQ68" s="505"/>
      <c r="AR68" s="505"/>
      <c r="AS68" s="505"/>
      <c r="AT68" s="506"/>
      <c r="AU68" s="435">
        <v>2485.5</v>
      </c>
      <c r="AV68" s="436"/>
      <c r="AW68" s="436"/>
      <c r="AX68" s="436"/>
      <c r="AY68" s="436"/>
      <c r="AZ68" s="436"/>
      <c r="BA68" s="436"/>
      <c r="BB68" s="436"/>
      <c r="BC68" s="436"/>
      <c r="BD68" s="437"/>
      <c r="BE68" s="435">
        <v>4</v>
      </c>
      <c r="BF68" s="436"/>
      <c r="BG68" s="436"/>
      <c r="BH68" s="436"/>
      <c r="BI68" s="436"/>
      <c r="BJ68" s="436"/>
      <c r="BK68" s="436"/>
      <c r="BL68" s="436"/>
      <c r="BM68" s="436"/>
      <c r="BN68" s="436"/>
      <c r="BO68" s="437"/>
      <c r="BP68" s="453">
        <f t="shared" ref="BP68:BP69" si="1">AJ68*AU68*(1+BE68/100)</f>
        <v>488924.69340000005</v>
      </c>
      <c r="BQ68" s="454"/>
      <c r="BR68" s="454"/>
      <c r="BS68" s="454"/>
      <c r="BT68" s="454"/>
      <c r="BU68" s="454"/>
      <c r="BV68" s="454"/>
      <c r="BW68" s="454"/>
      <c r="BX68" s="454"/>
      <c r="BY68" s="454"/>
      <c r="BZ68" s="454"/>
      <c r="CA68" s="454"/>
      <c r="CB68" s="455"/>
      <c r="CC68" s="17"/>
      <c r="CD68" s="17"/>
      <c r="CE68" s="17"/>
      <c r="CF68" s="17"/>
      <c r="CG68" s="17"/>
      <c r="CH68" s="17"/>
      <c r="CI68" s="17"/>
    </row>
    <row r="69" spans="1:87" x14ac:dyDescent="0.25">
      <c r="A69" s="425">
        <v>3</v>
      </c>
      <c r="B69" s="426"/>
      <c r="C69" s="426"/>
      <c r="D69" s="427"/>
      <c r="E69" s="395" t="s">
        <v>304</v>
      </c>
      <c r="F69" s="396"/>
      <c r="G69" s="396"/>
      <c r="H69" s="396"/>
      <c r="I69" s="396"/>
      <c r="J69" s="396"/>
      <c r="K69" s="396"/>
      <c r="L69" s="396"/>
      <c r="M69" s="396"/>
      <c r="N69" s="396"/>
      <c r="O69" s="396"/>
      <c r="P69" s="396"/>
      <c r="Q69" s="396"/>
      <c r="R69" s="396"/>
      <c r="S69" s="396"/>
      <c r="T69" s="396"/>
      <c r="U69" s="396"/>
      <c r="V69" s="396"/>
      <c r="W69" s="396"/>
      <c r="X69" s="396"/>
      <c r="Y69" s="396"/>
      <c r="Z69" s="396"/>
      <c r="AA69" s="396"/>
      <c r="AB69" s="396"/>
      <c r="AC69" s="396"/>
      <c r="AD69" s="396"/>
      <c r="AE69" s="396"/>
      <c r="AF69" s="396"/>
      <c r="AG69" s="396"/>
      <c r="AH69" s="396"/>
      <c r="AI69" s="397"/>
      <c r="AJ69" s="504">
        <v>130.56055000000001</v>
      </c>
      <c r="AK69" s="505"/>
      <c r="AL69" s="505"/>
      <c r="AM69" s="505"/>
      <c r="AN69" s="505"/>
      <c r="AO69" s="505"/>
      <c r="AP69" s="505"/>
      <c r="AQ69" s="505"/>
      <c r="AR69" s="505"/>
      <c r="AS69" s="505"/>
      <c r="AT69" s="506"/>
      <c r="AU69" s="435">
        <v>2485.5</v>
      </c>
      <c r="AV69" s="436"/>
      <c r="AW69" s="436"/>
      <c r="AX69" s="436"/>
      <c r="AY69" s="436"/>
      <c r="AZ69" s="436"/>
      <c r="BA69" s="436"/>
      <c r="BB69" s="436"/>
      <c r="BC69" s="436"/>
      <c r="BD69" s="437"/>
      <c r="BE69" s="435">
        <v>9</v>
      </c>
      <c r="BF69" s="436"/>
      <c r="BG69" s="436"/>
      <c r="BH69" s="436"/>
      <c r="BI69" s="436"/>
      <c r="BJ69" s="436"/>
      <c r="BK69" s="436"/>
      <c r="BL69" s="436"/>
      <c r="BM69" s="436"/>
      <c r="BN69" s="436"/>
      <c r="BO69" s="437"/>
      <c r="BP69" s="453">
        <f t="shared" si="1"/>
        <v>353713.98925725004</v>
      </c>
      <c r="BQ69" s="454"/>
      <c r="BR69" s="454"/>
      <c r="BS69" s="454"/>
      <c r="BT69" s="454"/>
      <c r="BU69" s="454"/>
      <c r="BV69" s="454"/>
      <c r="BW69" s="454"/>
      <c r="BX69" s="454"/>
      <c r="BY69" s="454"/>
      <c r="BZ69" s="454"/>
      <c r="CA69" s="454"/>
      <c r="CB69" s="455"/>
    </row>
    <row r="70" spans="1:87" x14ac:dyDescent="0.25">
      <c r="A70" s="432"/>
      <c r="B70" s="433"/>
      <c r="C70" s="433"/>
      <c r="D70" s="434"/>
      <c r="E70" s="413" t="s">
        <v>120</v>
      </c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  <c r="AD70" s="414"/>
      <c r="AE70" s="414"/>
      <c r="AF70" s="414"/>
      <c r="AG70" s="414"/>
      <c r="AH70" s="414"/>
      <c r="AI70" s="415"/>
      <c r="AJ70" s="425" t="s">
        <v>9</v>
      </c>
      <c r="AK70" s="426"/>
      <c r="AL70" s="426"/>
      <c r="AM70" s="426"/>
      <c r="AN70" s="426"/>
      <c r="AO70" s="426"/>
      <c r="AP70" s="426"/>
      <c r="AQ70" s="426"/>
      <c r="AR70" s="426"/>
      <c r="AS70" s="426"/>
      <c r="AT70" s="427"/>
      <c r="AU70" s="425" t="s">
        <v>9</v>
      </c>
      <c r="AV70" s="426"/>
      <c r="AW70" s="426"/>
      <c r="AX70" s="426"/>
      <c r="AY70" s="426"/>
      <c r="AZ70" s="426"/>
      <c r="BA70" s="426"/>
      <c r="BB70" s="426"/>
      <c r="BC70" s="426"/>
      <c r="BD70" s="427"/>
      <c r="BE70" s="425" t="s">
        <v>9</v>
      </c>
      <c r="BF70" s="426"/>
      <c r="BG70" s="426"/>
      <c r="BH70" s="426"/>
      <c r="BI70" s="426"/>
      <c r="BJ70" s="426"/>
      <c r="BK70" s="426"/>
      <c r="BL70" s="426"/>
      <c r="BM70" s="426"/>
      <c r="BN70" s="426"/>
      <c r="BO70" s="427"/>
      <c r="BP70" s="453">
        <f>SUM(BP67:CB69)</f>
        <v>1104499.99925725</v>
      </c>
      <c r="BQ70" s="454"/>
      <c r="BR70" s="454"/>
      <c r="BS70" s="454"/>
      <c r="BT70" s="454"/>
      <c r="BU70" s="454"/>
      <c r="BV70" s="454"/>
      <c r="BW70" s="454"/>
      <c r="BX70" s="454"/>
      <c r="BY70" s="454"/>
      <c r="BZ70" s="454"/>
      <c r="CA70" s="454"/>
      <c r="CB70" s="455"/>
    </row>
    <row r="71" spans="1:87" x14ac:dyDescent="0.25">
      <c r="A71" s="432"/>
      <c r="B71" s="433"/>
      <c r="C71" s="433"/>
      <c r="D71" s="434"/>
      <c r="E71" s="413" t="s">
        <v>121</v>
      </c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  <c r="AF71" s="414"/>
      <c r="AG71" s="414"/>
      <c r="AH71" s="414"/>
      <c r="AI71" s="415"/>
      <c r="AJ71" s="425" t="s">
        <v>9</v>
      </c>
      <c r="AK71" s="426"/>
      <c r="AL71" s="426"/>
      <c r="AM71" s="426"/>
      <c r="AN71" s="426"/>
      <c r="AO71" s="426"/>
      <c r="AP71" s="426"/>
      <c r="AQ71" s="426"/>
      <c r="AR71" s="426"/>
      <c r="AS71" s="426"/>
      <c r="AT71" s="427"/>
      <c r="AU71" s="425" t="s">
        <v>9</v>
      </c>
      <c r="AV71" s="426"/>
      <c r="AW71" s="426"/>
      <c r="AX71" s="426"/>
      <c r="AY71" s="426"/>
      <c r="AZ71" s="426"/>
      <c r="BA71" s="426"/>
      <c r="BB71" s="426"/>
      <c r="BC71" s="426"/>
      <c r="BD71" s="427"/>
      <c r="BE71" s="425" t="s">
        <v>9</v>
      </c>
      <c r="BF71" s="426"/>
      <c r="BG71" s="426"/>
      <c r="BH71" s="426"/>
      <c r="BI71" s="426"/>
      <c r="BJ71" s="426"/>
      <c r="BK71" s="426"/>
      <c r="BL71" s="426"/>
      <c r="BM71" s="426"/>
      <c r="BN71" s="426"/>
      <c r="BO71" s="427"/>
      <c r="BP71" s="501">
        <f>BP70</f>
        <v>1104499.99925725</v>
      </c>
      <c r="BQ71" s="502"/>
      <c r="BR71" s="502"/>
      <c r="BS71" s="502"/>
      <c r="BT71" s="502"/>
      <c r="BU71" s="502"/>
      <c r="BV71" s="502"/>
      <c r="BW71" s="502"/>
      <c r="BX71" s="502"/>
      <c r="BY71" s="502"/>
      <c r="BZ71" s="502"/>
      <c r="CA71" s="502"/>
      <c r="CB71" s="503"/>
    </row>
    <row r="72" spans="1:87" ht="15.6" x14ac:dyDescent="0.3">
      <c r="A72" s="428" t="s">
        <v>305</v>
      </c>
      <c r="B72" s="428"/>
      <c r="C72" s="428"/>
      <c r="D72" s="428"/>
      <c r="E72" s="428"/>
      <c r="F72" s="428"/>
      <c r="G72" s="428"/>
      <c r="H72" s="428"/>
      <c r="I72" s="428"/>
      <c r="J72" s="428"/>
      <c r="K72" s="428"/>
      <c r="L72" s="428"/>
      <c r="M72" s="428"/>
      <c r="N72" s="428"/>
      <c r="O72" s="428"/>
      <c r="P72" s="428"/>
      <c r="Q72" s="428"/>
      <c r="R72" s="428"/>
      <c r="S72" s="428"/>
      <c r="T72" s="428"/>
      <c r="U72" s="428"/>
      <c r="V72" s="428"/>
      <c r="W72" s="428"/>
      <c r="X72" s="428"/>
      <c r="Y72" s="428"/>
      <c r="Z72" s="428"/>
      <c r="AA72" s="428"/>
      <c r="AB72" s="428"/>
      <c r="AC72" s="428"/>
      <c r="AD72" s="428"/>
      <c r="AE72" s="428"/>
      <c r="AF72" s="428"/>
      <c r="AG72" s="428"/>
      <c r="AH72" s="428"/>
      <c r="AI72" s="428"/>
      <c r="AJ72" s="428"/>
      <c r="AK72" s="428"/>
      <c r="AL72" s="428"/>
      <c r="AM72" s="428"/>
      <c r="AN72" s="428"/>
      <c r="AO72" s="428"/>
      <c r="AP72" s="428"/>
      <c r="AQ72" s="428"/>
      <c r="AR72" s="428"/>
      <c r="AS72" s="428"/>
      <c r="AT72" s="428"/>
      <c r="AU72" s="428"/>
      <c r="AV72" s="428"/>
      <c r="AW72" s="428"/>
      <c r="AX72" s="428"/>
      <c r="AY72" s="428"/>
      <c r="AZ72" s="428"/>
      <c r="BA72" s="428"/>
      <c r="BB72" s="428"/>
      <c r="BC72" s="428"/>
      <c r="BD72" s="428"/>
      <c r="BE72" s="428"/>
      <c r="BF72" s="428"/>
      <c r="BG72" s="428"/>
      <c r="BH72" s="428"/>
      <c r="BI72" s="428"/>
      <c r="BJ72" s="428"/>
      <c r="BK72" s="428"/>
      <c r="BL72" s="428"/>
      <c r="BM72" s="428"/>
      <c r="BN72" s="428"/>
      <c r="BO72" s="428"/>
      <c r="BP72" s="428"/>
      <c r="BQ72" s="428"/>
      <c r="BR72" s="428"/>
      <c r="BS72" s="428"/>
      <c r="BT72" s="428"/>
      <c r="BU72" s="428"/>
      <c r="BV72" s="428"/>
      <c r="BW72" s="428"/>
      <c r="BX72" s="428"/>
      <c r="BY72" s="428"/>
      <c r="BZ72" s="428"/>
      <c r="CA72" s="428"/>
      <c r="CB72" s="428"/>
    </row>
    <row r="74" spans="1:87" x14ac:dyDescent="0.25">
      <c r="A74" s="386" t="s">
        <v>88</v>
      </c>
      <c r="B74" s="387"/>
      <c r="C74" s="387"/>
      <c r="D74" s="388"/>
      <c r="E74" s="386" t="s">
        <v>0</v>
      </c>
      <c r="F74" s="387"/>
      <c r="G74" s="387"/>
      <c r="H74" s="387"/>
      <c r="I74" s="387"/>
      <c r="J74" s="387"/>
      <c r="K74" s="387"/>
      <c r="L74" s="387"/>
      <c r="M74" s="387"/>
      <c r="N74" s="387"/>
      <c r="O74" s="387"/>
      <c r="P74" s="387"/>
      <c r="Q74" s="387"/>
      <c r="R74" s="387"/>
      <c r="S74" s="387"/>
      <c r="T74" s="387"/>
      <c r="U74" s="387"/>
      <c r="V74" s="387"/>
      <c r="W74" s="387"/>
      <c r="X74" s="387"/>
      <c r="Y74" s="387"/>
      <c r="Z74" s="387"/>
      <c r="AA74" s="387"/>
      <c r="AB74" s="387"/>
      <c r="AC74" s="387"/>
      <c r="AD74" s="387"/>
      <c r="AE74" s="387"/>
      <c r="AF74" s="387"/>
      <c r="AG74" s="387"/>
      <c r="AH74" s="387"/>
      <c r="AI74" s="387"/>
      <c r="AJ74" s="387"/>
      <c r="AK74" s="387"/>
      <c r="AL74" s="387"/>
      <c r="AM74" s="387"/>
      <c r="AN74" s="387"/>
      <c r="AO74" s="387"/>
      <c r="AP74" s="387"/>
      <c r="AQ74" s="388"/>
      <c r="AR74" s="386" t="s">
        <v>124</v>
      </c>
      <c r="AS74" s="387"/>
      <c r="AT74" s="387"/>
      <c r="AU74" s="387"/>
      <c r="AV74" s="387"/>
      <c r="AW74" s="387"/>
      <c r="AX74" s="387"/>
      <c r="AY74" s="387"/>
      <c r="AZ74" s="387"/>
      <c r="BA74" s="387"/>
      <c r="BB74" s="387"/>
      <c r="BC74" s="388"/>
      <c r="BD74" s="386" t="s">
        <v>211</v>
      </c>
      <c r="BE74" s="387"/>
      <c r="BF74" s="387"/>
      <c r="BG74" s="387"/>
      <c r="BH74" s="387"/>
      <c r="BI74" s="387"/>
      <c r="BJ74" s="387"/>
      <c r="BK74" s="387"/>
      <c r="BL74" s="387"/>
      <c r="BM74" s="387"/>
      <c r="BN74" s="388"/>
      <c r="BO74" s="386" t="s">
        <v>194</v>
      </c>
      <c r="BP74" s="387"/>
      <c r="BQ74" s="387"/>
      <c r="BR74" s="387"/>
      <c r="BS74" s="387"/>
      <c r="BT74" s="387"/>
      <c r="BU74" s="387"/>
      <c r="BV74" s="387"/>
      <c r="BW74" s="387"/>
      <c r="BX74" s="387"/>
      <c r="BY74" s="387"/>
      <c r="BZ74" s="387"/>
      <c r="CA74" s="387"/>
      <c r="CB74" s="388"/>
    </row>
    <row r="75" spans="1:87" x14ac:dyDescent="0.25">
      <c r="A75" s="383" t="s">
        <v>95</v>
      </c>
      <c r="B75" s="384"/>
      <c r="C75" s="384"/>
      <c r="D75" s="385"/>
      <c r="E75" s="383"/>
      <c r="F75" s="384"/>
      <c r="G75" s="384"/>
      <c r="H75" s="384"/>
      <c r="I75" s="384"/>
      <c r="J75" s="384"/>
      <c r="K75" s="384"/>
      <c r="L75" s="384"/>
      <c r="M75" s="384"/>
      <c r="N75" s="384"/>
      <c r="O75" s="384"/>
      <c r="P75" s="384"/>
      <c r="Q75" s="384"/>
      <c r="R75" s="384"/>
      <c r="S75" s="384"/>
      <c r="T75" s="384"/>
      <c r="U75" s="384"/>
      <c r="V75" s="384"/>
      <c r="W75" s="384"/>
      <c r="X75" s="384"/>
      <c r="Y75" s="384"/>
      <c r="Z75" s="384"/>
      <c r="AA75" s="384"/>
      <c r="AB75" s="384"/>
      <c r="AC75" s="384"/>
      <c r="AD75" s="384"/>
      <c r="AE75" s="384"/>
      <c r="AF75" s="384"/>
      <c r="AG75" s="384"/>
      <c r="AH75" s="384"/>
      <c r="AI75" s="384"/>
      <c r="AJ75" s="384"/>
      <c r="AK75" s="384"/>
      <c r="AL75" s="384"/>
      <c r="AM75" s="384"/>
      <c r="AN75" s="384"/>
      <c r="AO75" s="384"/>
      <c r="AP75" s="384"/>
      <c r="AQ75" s="385"/>
      <c r="AR75" s="383"/>
      <c r="AS75" s="384"/>
      <c r="AT75" s="384"/>
      <c r="AU75" s="384"/>
      <c r="AV75" s="384"/>
      <c r="AW75" s="384"/>
      <c r="AX75" s="384"/>
      <c r="AY75" s="384"/>
      <c r="AZ75" s="384"/>
      <c r="BA75" s="384"/>
      <c r="BB75" s="384"/>
      <c r="BC75" s="385"/>
      <c r="BD75" s="383" t="s">
        <v>212</v>
      </c>
      <c r="BE75" s="384"/>
      <c r="BF75" s="384"/>
      <c r="BG75" s="384"/>
      <c r="BH75" s="384"/>
      <c r="BI75" s="384"/>
      <c r="BJ75" s="384"/>
      <c r="BK75" s="384"/>
      <c r="BL75" s="384"/>
      <c r="BM75" s="384"/>
      <c r="BN75" s="385"/>
      <c r="BO75" s="383" t="s">
        <v>213</v>
      </c>
      <c r="BP75" s="384"/>
      <c r="BQ75" s="384"/>
      <c r="BR75" s="384"/>
      <c r="BS75" s="384"/>
      <c r="BT75" s="384"/>
      <c r="BU75" s="384"/>
      <c r="BV75" s="384"/>
      <c r="BW75" s="384"/>
      <c r="BX75" s="384"/>
      <c r="BY75" s="384"/>
      <c r="BZ75" s="384"/>
      <c r="CA75" s="384"/>
      <c r="CB75" s="385"/>
    </row>
    <row r="76" spans="1:87" x14ac:dyDescent="0.25">
      <c r="A76" s="383"/>
      <c r="B76" s="384"/>
      <c r="C76" s="384"/>
      <c r="D76" s="385"/>
      <c r="E76" s="383"/>
      <c r="F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  <c r="AB76" s="384"/>
      <c r="AC76" s="384"/>
      <c r="AD76" s="384"/>
      <c r="AE76" s="384"/>
      <c r="AF76" s="384"/>
      <c r="AG76" s="384"/>
      <c r="AH76" s="384"/>
      <c r="AI76" s="384"/>
      <c r="AJ76" s="384"/>
      <c r="AK76" s="384"/>
      <c r="AL76" s="384"/>
      <c r="AM76" s="384"/>
      <c r="AN76" s="384"/>
      <c r="AO76" s="384"/>
      <c r="AP76" s="384"/>
      <c r="AQ76" s="385"/>
      <c r="AR76" s="383"/>
      <c r="AS76" s="384"/>
      <c r="AT76" s="384"/>
      <c r="AU76" s="384"/>
      <c r="AV76" s="384"/>
      <c r="AW76" s="384"/>
      <c r="AX76" s="384"/>
      <c r="AY76" s="384"/>
      <c r="AZ76" s="384"/>
      <c r="BA76" s="384"/>
      <c r="BB76" s="384"/>
      <c r="BC76" s="385"/>
      <c r="BD76" s="383" t="s">
        <v>214</v>
      </c>
      <c r="BE76" s="384"/>
      <c r="BF76" s="384"/>
      <c r="BG76" s="384"/>
      <c r="BH76" s="384"/>
      <c r="BI76" s="384"/>
      <c r="BJ76" s="384"/>
      <c r="BK76" s="384"/>
      <c r="BL76" s="384"/>
      <c r="BM76" s="384"/>
      <c r="BN76" s="385"/>
      <c r="BO76" s="383" t="s">
        <v>131</v>
      </c>
      <c r="BP76" s="384"/>
      <c r="BQ76" s="384"/>
      <c r="BR76" s="384"/>
      <c r="BS76" s="384"/>
      <c r="BT76" s="384"/>
      <c r="BU76" s="384"/>
      <c r="BV76" s="384"/>
      <c r="BW76" s="384"/>
      <c r="BX76" s="384"/>
      <c r="BY76" s="384"/>
      <c r="BZ76" s="384"/>
      <c r="CA76" s="384"/>
      <c r="CB76" s="385"/>
    </row>
    <row r="77" spans="1:87" x14ac:dyDescent="0.25">
      <c r="A77" s="392">
        <v>1</v>
      </c>
      <c r="B77" s="393"/>
      <c r="C77" s="393"/>
      <c r="D77" s="394"/>
      <c r="E77" s="392">
        <v>2</v>
      </c>
      <c r="F77" s="393"/>
      <c r="G77" s="393"/>
      <c r="H77" s="393"/>
      <c r="I77" s="393"/>
      <c r="J77" s="393"/>
      <c r="K77" s="393"/>
      <c r="L77" s="393"/>
      <c r="M77" s="393"/>
      <c r="N77" s="393"/>
      <c r="O77" s="393"/>
      <c r="P77" s="393"/>
      <c r="Q77" s="393"/>
      <c r="R77" s="393"/>
      <c r="S77" s="393"/>
      <c r="T77" s="393"/>
      <c r="U77" s="393"/>
      <c r="V77" s="393"/>
      <c r="W77" s="393"/>
      <c r="X77" s="393"/>
      <c r="Y77" s="393"/>
      <c r="Z77" s="393"/>
      <c r="AA77" s="393"/>
      <c r="AB77" s="393"/>
      <c r="AC77" s="393"/>
      <c r="AD77" s="393"/>
      <c r="AE77" s="393"/>
      <c r="AF77" s="393"/>
      <c r="AG77" s="393"/>
      <c r="AH77" s="393"/>
      <c r="AI77" s="393"/>
      <c r="AJ77" s="393"/>
      <c r="AK77" s="393"/>
      <c r="AL77" s="393"/>
      <c r="AM77" s="393"/>
      <c r="AN77" s="393"/>
      <c r="AO77" s="393"/>
      <c r="AP77" s="393"/>
      <c r="AQ77" s="394"/>
      <c r="AR77" s="392">
        <v>4</v>
      </c>
      <c r="AS77" s="393"/>
      <c r="AT77" s="393"/>
      <c r="AU77" s="393"/>
      <c r="AV77" s="393"/>
      <c r="AW77" s="393"/>
      <c r="AX77" s="393"/>
      <c r="AY77" s="393"/>
      <c r="AZ77" s="393"/>
      <c r="BA77" s="393"/>
      <c r="BB77" s="393"/>
      <c r="BC77" s="394"/>
      <c r="BD77" s="392">
        <v>5</v>
      </c>
      <c r="BE77" s="393"/>
      <c r="BF77" s="393"/>
      <c r="BG77" s="393"/>
      <c r="BH77" s="393"/>
      <c r="BI77" s="393"/>
      <c r="BJ77" s="393"/>
      <c r="BK77" s="393"/>
      <c r="BL77" s="393"/>
      <c r="BM77" s="393"/>
      <c r="BN77" s="394"/>
      <c r="BO77" s="392">
        <v>6</v>
      </c>
      <c r="BP77" s="393"/>
      <c r="BQ77" s="393"/>
      <c r="BR77" s="393"/>
      <c r="BS77" s="393"/>
      <c r="BT77" s="393"/>
      <c r="BU77" s="393"/>
      <c r="BV77" s="393"/>
      <c r="BW77" s="393"/>
      <c r="BX77" s="393"/>
      <c r="BY77" s="393"/>
      <c r="BZ77" s="393"/>
      <c r="CA77" s="393"/>
      <c r="CB77" s="394"/>
    </row>
    <row r="78" spans="1:87" x14ac:dyDescent="0.25">
      <c r="A78" s="432"/>
      <c r="B78" s="433"/>
      <c r="C78" s="433"/>
      <c r="D78" s="434"/>
      <c r="E78" s="432" t="s">
        <v>283</v>
      </c>
      <c r="F78" s="433"/>
      <c r="G78" s="433"/>
      <c r="H78" s="433"/>
      <c r="I78" s="433"/>
      <c r="J78" s="433"/>
      <c r="K78" s="433"/>
      <c r="L78" s="433"/>
      <c r="M78" s="433"/>
      <c r="N78" s="433"/>
      <c r="O78" s="433"/>
      <c r="P78" s="433"/>
      <c r="Q78" s="433"/>
      <c r="R78" s="433"/>
      <c r="S78" s="433"/>
      <c r="T78" s="433"/>
      <c r="U78" s="433"/>
      <c r="V78" s="433"/>
      <c r="W78" s="433"/>
      <c r="X78" s="433"/>
      <c r="Y78" s="433"/>
      <c r="Z78" s="433"/>
      <c r="AA78" s="433"/>
      <c r="AB78" s="433"/>
      <c r="AC78" s="433"/>
      <c r="AD78" s="433"/>
      <c r="AE78" s="433"/>
      <c r="AF78" s="433"/>
      <c r="AG78" s="433"/>
      <c r="AH78" s="433"/>
      <c r="AI78" s="433"/>
      <c r="AJ78" s="433"/>
      <c r="AK78" s="433"/>
      <c r="AL78" s="433"/>
      <c r="AM78" s="433"/>
      <c r="AN78" s="433"/>
      <c r="AO78" s="433"/>
      <c r="AP78" s="433"/>
      <c r="AQ78" s="434"/>
      <c r="AR78" s="435">
        <v>12</v>
      </c>
      <c r="AS78" s="436"/>
      <c r="AT78" s="436"/>
      <c r="AU78" s="436"/>
      <c r="AV78" s="436"/>
      <c r="AW78" s="436"/>
      <c r="AX78" s="436"/>
      <c r="AY78" s="436"/>
      <c r="AZ78" s="436"/>
      <c r="BA78" s="436"/>
      <c r="BB78" s="436"/>
      <c r="BC78" s="437"/>
      <c r="BD78" s="435">
        <v>4500</v>
      </c>
      <c r="BE78" s="436"/>
      <c r="BF78" s="436"/>
      <c r="BG78" s="436"/>
      <c r="BH78" s="436"/>
      <c r="BI78" s="436"/>
      <c r="BJ78" s="436"/>
      <c r="BK78" s="436"/>
      <c r="BL78" s="436"/>
      <c r="BM78" s="436"/>
      <c r="BN78" s="437"/>
      <c r="BO78" s="453">
        <f>AR78*BD78</f>
        <v>54000</v>
      </c>
      <c r="BP78" s="454"/>
      <c r="BQ78" s="454"/>
      <c r="BR78" s="454"/>
      <c r="BS78" s="454"/>
      <c r="BT78" s="454"/>
      <c r="BU78" s="454"/>
      <c r="BV78" s="454"/>
      <c r="BW78" s="454"/>
      <c r="BX78" s="454"/>
      <c r="BY78" s="454"/>
      <c r="BZ78" s="454"/>
      <c r="CA78" s="454"/>
      <c r="CB78" s="455"/>
    </row>
    <row r="79" spans="1:87" x14ac:dyDescent="0.25">
      <c r="A79" s="432"/>
      <c r="B79" s="433"/>
      <c r="C79" s="433"/>
      <c r="D79" s="434"/>
      <c r="E79" s="432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  <c r="S79" s="433"/>
      <c r="T79" s="433"/>
      <c r="U79" s="433"/>
      <c r="V79" s="433"/>
      <c r="W79" s="433"/>
      <c r="X79" s="433"/>
      <c r="Y79" s="433"/>
      <c r="Z79" s="433"/>
      <c r="AA79" s="433"/>
      <c r="AB79" s="433"/>
      <c r="AC79" s="433"/>
      <c r="AD79" s="433"/>
      <c r="AE79" s="433"/>
      <c r="AF79" s="433"/>
      <c r="AG79" s="433"/>
      <c r="AH79" s="433"/>
      <c r="AI79" s="433"/>
      <c r="AJ79" s="433"/>
      <c r="AK79" s="433"/>
      <c r="AL79" s="433"/>
      <c r="AM79" s="433"/>
      <c r="AN79" s="433"/>
      <c r="AO79" s="433"/>
      <c r="AP79" s="433"/>
      <c r="AQ79" s="434"/>
      <c r="AR79" s="435"/>
      <c r="AS79" s="436"/>
      <c r="AT79" s="436"/>
      <c r="AU79" s="436"/>
      <c r="AV79" s="436"/>
      <c r="AW79" s="436"/>
      <c r="AX79" s="436"/>
      <c r="AY79" s="436"/>
      <c r="AZ79" s="436"/>
      <c r="BA79" s="436"/>
      <c r="BB79" s="436"/>
      <c r="BC79" s="437"/>
      <c r="BD79" s="435"/>
      <c r="BE79" s="436"/>
      <c r="BF79" s="436"/>
      <c r="BG79" s="436"/>
      <c r="BH79" s="436"/>
      <c r="BI79" s="436"/>
      <c r="BJ79" s="436"/>
      <c r="BK79" s="436"/>
      <c r="BL79" s="436"/>
      <c r="BM79" s="436"/>
      <c r="BN79" s="437"/>
      <c r="BO79" s="453"/>
      <c r="BP79" s="454"/>
      <c r="BQ79" s="454"/>
      <c r="BR79" s="454"/>
      <c r="BS79" s="454"/>
      <c r="BT79" s="454"/>
      <c r="BU79" s="454"/>
      <c r="BV79" s="454"/>
      <c r="BW79" s="454"/>
      <c r="BX79" s="454"/>
      <c r="BY79" s="454"/>
      <c r="BZ79" s="454"/>
      <c r="CA79" s="454"/>
      <c r="CB79" s="455"/>
    </row>
    <row r="80" spans="1:87" x14ac:dyDescent="0.25">
      <c r="A80" s="432"/>
      <c r="B80" s="433"/>
      <c r="C80" s="433"/>
      <c r="D80" s="434"/>
      <c r="E80" s="413" t="s">
        <v>120</v>
      </c>
      <c r="F80" s="414"/>
      <c r="G80" s="414"/>
      <c r="H80" s="414"/>
      <c r="I80" s="414"/>
      <c r="J80" s="414"/>
      <c r="K80" s="414"/>
      <c r="L80" s="414"/>
      <c r="M80" s="414"/>
      <c r="N80" s="414"/>
      <c r="O80" s="414"/>
      <c r="P80" s="414"/>
      <c r="Q80" s="414"/>
      <c r="R80" s="414"/>
      <c r="S80" s="414"/>
      <c r="T80" s="414"/>
      <c r="U80" s="414"/>
      <c r="V80" s="414"/>
      <c r="W80" s="414"/>
      <c r="X80" s="414"/>
      <c r="Y80" s="414"/>
      <c r="Z80" s="414"/>
      <c r="AA80" s="414"/>
      <c r="AB80" s="414"/>
      <c r="AC80" s="414"/>
      <c r="AD80" s="414"/>
      <c r="AE80" s="414"/>
      <c r="AF80" s="414"/>
      <c r="AG80" s="414"/>
      <c r="AH80" s="414"/>
      <c r="AI80" s="414"/>
      <c r="AJ80" s="414"/>
      <c r="AK80" s="414"/>
      <c r="AL80" s="414"/>
      <c r="AM80" s="414"/>
      <c r="AN80" s="414"/>
      <c r="AO80" s="414"/>
      <c r="AP80" s="414"/>
      <c r="AQ80" s="415"/>
      <c r="AR80" s="425" t="s">
        <v>9</v>
      </c>
      <c r="AS80" s="426"/>
      <c r="AT80" s="426"/>
      <c r="AU80" s="426"/>
      <c r="AV80" s="426"/>
      <c r="AW80" s="426"/>
      <c r="AX80" s="426"/>
      <c r="AY80" s="426"/>
      <c r="AZ80" s="426"/>
      <c r="BA80" s="426"/>
      <c r="BB80" s="426"/>
      <c r="BC80" s="427"/>
      <c r="BD80" s="425" t="s">
        <v>9</v>
      </c>
      <c r="BE80" s="426"/>
      <c r="BF80" s="426"/>
      <c r="BG80" s="426"/>
      <c r="BH80" s="426"/>
      <c r="BI80" s="426"/>
      <c r="BJ80" s="426"/>
      <c r="BK80" s="426"/>
      <c r="BL80" s="426"/>
      <c r="BM80" s="426"/>
      <c r="BN80" s="427"/>
      <c r="BO80" s="419">
        <f>BO78</f>
        <v>54000</v>
      </c>
      <c r="BP80" s="420"/>
      <c r="BQ80" s="420"/>
      <c r="BR80" s="420"/>
      <c r="BS80" s="420"/>
      <c r="BT80" s="420"/>
      <c r="BU80" s="420"/>
      <c r="BV80" s="420"/>
      <c r="BW80" s="420"/>
      <c r="BX80" s="420"/>
      <c r="BY80" s="420"/>
      <c r="BZ80" s="420"/>
      <c r="CA80" s="420"/>
      <c r="CB80" s="421"/>
    </row>
    <row r="81" spans="1:80" x14ac:dyDescent="0.25">
      <c r="A81" s="432"/>
      <c r="B81" s="433"/>
      <c r="C81" s="433"/>
      <c r="D81" s="434"/>
      <c r="E81" s="413" t="s">
        <v>121</v>
      </c>
      <c r="F81" s="414"/>
      <c r="G81" s="414"/>
      <c r="H81" s="414"/>
      <c r="I81" s="414"/>
      <c r="J81" s="414"/>
      <c r="K81" s="414"/>
      <c r="L81" s="414"/>
      <c r="M81" s="414"/>
      <c r="N81" s="414"/>
      <c r="O81" s="414"/>
      <c r="P81" s="414"/>
      <c r="Q81" s="414"/>
      <c r="R81" s="414"/>
      <c r="S81" s="414"/>
      <c r="T81" s="414"/>
      <c r="U81" s="414"/>
      <c r="V81" s="414"/>
      <c r="W81" s="414"/>
      <c r="X81" s="414"/>
      <c r="Y81" s="414"/>
      <c r="Z81" s="414"/>
      <c r="AA81" s="414"/>
      <c r="AB81" s="414"/>
      <c r="AC81" s="414"/>
      <c r="AD81" s="414"/>
      <c r="AE81" s="414"/>
      <c r="AF81" s="414"/>
      <c r="AG81" s="414"/>
      <c r="AH81" s="414"/>
      <c r="AI81" s="414"/>
      <c r="AJ81" s="414"/>
      <c r="AK81" s="414"/>
      <c r="AL81" s="414"/>
      <c r="AM81" s="414"/>
      <c r="AN81" s="414"/>
      <c r="AO81" s="414"/>
      <c r="AP81" s="414"/>
      <c r="AQ81" s="415"/>
      <c r="AR81" s="425" t="s">
        <v>9</v>
      </c>
      <c r="AS81" s="426"/>
      <c r="AT81" s="426"/>
      <c r="AU81" s="426"/>
      <c r="AV81" s="426"/>
      <c r="AW81" s="426"/>
      <c r="AX81" s="426"/>
      <c r="AY81" s="426"/>
      <c r="AZ81" s="426"/>
      <c r="BA81" s="426"/>
      <c r="BB81" s="426"/>
      <c r="BC81" s="427"/>
      <c r="BD81" s="425" t="s">
        <v>9</v>
      </c>
      <c r="BE81" s="426"/>
      <c r="BF81" s="426"/>
      <c r="BG81" s="426"/>
      <c r="BH81" s="426"/>
      <c r="BI81" s="426"/>
      <c r="BJ81" s="426"/>
      <c r="BK81" s="426"/>
      <c r="BL81" s="426"/>
      <c r="BM81" s="426"/>
      <c r="BN81" s="427"/>
      <c r="BO81" s="416">
        <f>BO80</f>
        <v>54000</v>
      </c>
      <c r="BP81" s="417"/>
      <c r="BQ81" s="417"/>
      <c r="BR81" s="417"/>
      <c r="BS81" s="417"/>
      <c r="BT81" s="417"/>
      <c r="BU81" s="417"/>
      <c r="BV81" s="417"/>
      <c r="BW81" s="417"/>
      <c r="BX81" s="417"/>
      <c r="BY81" s="417"/>
      <c r="BZ81" s="417"/>
      <c r="CA81" s="417"/>
      <c r="CB81" s="418"/>
    </row>
  </sheetData>
  <mergeCells count="338">
    <mergeCell ref="A18:CB18"/>
    <mergeCell ref="A16:D16"/>
    <mergeCell ref="E16:AI16"/>
    <mergeCell ref="AJ16:AT16"/>
    <mergeCell ref="AU16:BD16"/>
    <mergeCell ref="BE16:BO16"/>
    <mergeCell ref="BP16:CB16"/>
    <mergeCell ref="A17:D17"/>
    <mergeCell ref="E17:AI17"/>
    <mergeCell ref="AJ17:AT17"/>
    <mergeCell ref="AU17:BD17"/>
    <mergeCell ref="BE17:BO17"/>
    <mergeCell ref="BP17:CB17"/>
    <mergeCell ref="A14:D14"/>
    <mergeCell ref="E14:AI14"/>
    <mergeCell ref="AJ14:AT14"/>
    <mergeCell ref="AU14:BD14"/>
    <mergeCell ref="BE14:BO14"/>
    <mergeCell ref="BP14:CB14"/>
    <mergeCell ref="A15:D15"/>
    <mergeCell ref="E15:AI15"/>
    <mergeCell ref="AJ15:AT15"/>
    <mergeCell ref="AU15:BD15"/>
    <mergeCell ref="BE15:BO15"/>
    <mergeCell ref="BP15:CB15"/>
    <mergeCell ref="E12:AI12"/>
    <mergeCell ref="AJ12:AT12"/>
    <mergeCell ref="AU12:BD12"/>
    <mergeCell ref="BE12:BO12"/>
    <mergeCell ref="BP12:CB12"/>
    <mergeCell ref="A13:D13"/>
    <mergeCell ref="E13:AI13"/>
    <mergeCell ref="AJ13:AT13"/>
    <mergeCell ref="AU13:BD13"/>
    <mergeCell ref="BE13:BO13"/>
    <mergeCell ref="BP13:CB13"/>
    <mergeCell ref="A81:D81"/>
    <mergeCell ref="E81:AQ81"/>
    <mergeCell ref="AR81:BC81"/>
    <mergeCell ref="BD81:BN81"/>
    <mergeCell ref="BO81:CB81"/>
    <mergeCell ref="A57:D57"/>
    <mergeCell ref="E57:AI57"/>
    <mergeCell ref="AJ57:AT57"/>
    <mergeCell ref="AU57:BD57"/>
    <mergeCell ref="BE57:BO57"/>
    <mergeCell ref="BP57:CB57"/>
    <mergeCell ref="A59:CB59"/>
    <mergeCell ref="S60:CB60"/>
    <mergeCell ref="A71:D71"/>
    <mergeCell ref="E71:AI71"/>
    <mergeCell ref="AJ71:AT71"/>
    <mergeCell ref="AU71:BD71"/>
    <mergeCell ref="BE71:BO71"/>
    <mergeCell ref="BP71:CB71"/>
    <mergeCell ref="A79:D79"/>
    <mergeCell ref="E79:AQ79"/>
    <mergeCell ref="AR79:BC79"/>
    <mergeCell ref="BD79:BN79"/>
    <mergeCell ref="BO79:CB79"/>
    <mergeCell ref="A80:D80"/>
    <mergeCell ref="E80:AQ80"/>
    <mergeCell ref="AR80:BC80"/>
    <mergeCell ref="BD80:BN80"/>
    <mergeCell ref="BO80:CB80"/>
    <mergeCell ref="A77:D77"/>
    <mergeCell ref="E77:AQ77"/>
    <mergeCell ref="AR77:BC77"/>
    <mergeCell ref="BD77:BN77"/>
    <mergeCell ref="BO77:CB77"/>
    <mergeCell ref="A78:D78"/>
    <mergeCell ref="E78:AQ78"/>
    <mergeCell ref="AR78:BC78"/>
    <mergeCell ref="BD78:BN78"/>
    <mergeCell ref="BO78:CB78"/>
    <mergeCell ref="A75:D75"/>
    <mergeCell ref="E75:AQ75"/>
    <mergeCell ref="AR75:BC75"/>
    <mergeCell ref="BD75:BN75"/>
    <mergeCell ref="BO75:CB75"/>
    <mergeCell ref="A76:D76"/>
    <mergeCell ref="E76:AQ76"/>
    <mergeCell ref="AR76:BC76"/>
    <mergeCell ref="BD76:BN76"/>
    <mergeCell ref="BO76:CB76"/>
    <mergeCell ref="A74:D74"/>
    <mergeCell ref="E74:AQ74"/>
    <mergeCell ref="AR74:BC74"/>
    <mergeCell ref="BD74:BN74"/>
    <mergeCell ref="BO74:CB74"/>
    <mergeCell ref="A72:CB72"/>
    <mergeCell ref="A69:D69"/>
    <mergeCell ref="E69:AI69"/>
    <mergeCell ref="AJ69:AT69"/>
    <mergeCell ref="AU69:BD69"/>
    <mergeCell ref="BE69:BO69"/>
    <mergeCell ref="BP69:CB69"/>
    <mergeCell ref="A70:D70"/>
    <mergeCell ref="E70:AI70"/>
    <mergeCell ref="AJ70:AT70"/>
    <mergeCell ref="AU70:BD70"/>
    <mergeCell ref="BE70:BO70"/>
    <mergeCell ref="BP70:CB70"/>
    <mergeCell ref="A67:D67"/>
    <mergeCell ref="E67:AI67"/>
    <mergeCell ref="AJ67:AT67"/>
    <mergeCell ref="AU67:BD67"/>
    <mergeCell ref="BE67:BO67"/>
    <mergeCell ref="BP67:CB67"/>
    <mergeCell ref="A68:D68"/>
    <mergeCell ref="E68:AI68"/>
    <mergeCell ref="AJ68:AT68"/>
    <mergeCell ref="AU68:BD68"/>
    <mergeCell ref="BE68:BO68"/>
    <mergeCell ref="BP68:CB68"/>
    <mergeCell ref="S43:CB43"/>
    <mergeCell ref="E62:AI62"/>
    <mergeCell ref="AJ62:AT62"/>
    <mergeCell ref="AU62:BD62"/>
    <mergeCell ref="BE62:BO62"/>
    <mergeCell ref="BP62:CB62"/>
    <mergeCell ref="A56:D56"/>
    <mergeCell ref="E56:AI56"/>
    <mergeCell ref="AJ56:AT56"/>
    <mergeCell ref="AU56:BD56"/>
    <mergeCell ref="BE56:BO56"/>
    <mergeCell ref="BP56:CB56"/>
    <mergeCell ref="A62:D62"/>
    <mergeCell ref="A45:D45"/>
    <mergeCell ref="E45:AI45"/>
    <mergeCell ref="AJ45:AT45"/>
    <mergeCell ref="AU45:BD45"/>
    <mergeCell ref="BE45:BO45"/>
    <mergeCell ref="BP45:CB45"/>
    <mergeCell ref="A47:D47"/>
    <mergeCell ref="E47:AI47"/>
    <mergeCell ref="AJ47:AT47"/>
    <mergeCell ref="AU47:BD47"/>
    <mergeCell ref="BE47:BO47"/>
    <mergeCell ref="A1:CB1"/>
    <mergeCell ref="S3:CB3"/>
    <mergeCell ref="AH5:CB5"/>
    <mergeCell ref="A7:CB7"/>
    <mergeCell ref="A20:D20"/>
    <mergeCell ref="E20:AI20"/>
    <mergeCell ref="AJ20:AT20"/>
    <mergeCell ref="AU20:BD20"/>
    <mergeCell ref="BE20:BO20"/>
    <mergeCell ref="BP20:CB20"/>
    <mergeCell ref="B8:CC8"/>
    <mergeCell ref="A10:D10"/>
    <mergeCell ref="E10:AI10"/>
    <mergeCell ref="AJ10:AT10"/>
    <mergeCell ref="AU10:BD10"/>
    <mergeCell ref="BE10:BO10"/>
    <mergeCell ref="BP10:CB10"/>
    <mergeCell ref="A11:D11"/>
    <mergeCell ref="E11:AI11"/>
    <mergeCell ref="AJ11:AT11"/>
    <mergeCell ref="AU11:BD11"/>
    <mergeCell ref="BE11:BO11"/>
    <mergeCell ref="BP11:CB11"/>
    <mergeCell ref="A12:D12"/>
    <mergeCell ref="A22:D22"/>
    <mergeCell ref="E22:AI22"/>
    <mergeCell ref="AJ22:AT22"/>
    <mergeCell ref="AU22:BD22"/>
    <mergeCell ref="BE22:BO22"/>
    <mergeCell ref="BP22:CB22"/>
    <mergeCell ref="A21:D21"/>
    <mergeCell ref="E21:AI21"/>
    <mergeCell ref="AJ21:AT21"/>
    <mergeCell ref="AU21:BD21"/>
    <mergeCell ref="BE21:BO21"/>
    <mergeCell ref="BP21:CB21"/>
    <mergeCell ref="A24:D24"/>
    <mergeCell ref="E24:AI24"/>
    <mergeCell ref="AJ24:AT24"/>
    <mergeCell ref="AU24:BD24"/>
    <mergeCell ref="BE24:BO24"/>
    <mergeCell ref="BP24:CB24"/>
    <mergeCell ref="A23:D23"/>
    <mergeCell ref="E23:AI23"/>
    <mergeCell ref="AJ23:AT23"/>
    <mergeCell ref="AU23:BD23"/>
    <mergeCell ref="BE23:BO23"/>
    <mergeCell ref="BP23:CB23"/>
    <mergeCell ref="A26:D26"/>
    <mergeCell ref="E26:AI26"/>
    <mergeCell ref="AJ26:AT26"/>
    <mergeCell ref="AU26:BD26"/>
    <mergeCell ref="BE26:BO26"/>
    <mergeCell ref="BP26:CB26"/>
    <mergeCell ref="A25:D25"/>
    <mergeCell ref="E25:AI25"/>
    <mergeCell ref="AJ25:AT25"/>
    <mergeCell ref="AU25:BD25"/>
    <mergeCell ref="BE25:BO25"/>
    <mergeCell ref="BP25:CB25"/>
    <mergeCell ref="A28:D28"/>
    <mergeCell ref="E28:AI28"/>
    <mergeCell ref="AJ28:AT28"/>
    <mergeCell ref="AU28:BD28"/>
    <mergeCell ref="BE28:BO28"/>
    <mergeCell ref="BP28:CB28"/>
    <mergeCell ref="A27:D27"/>
    <mergeCell ref="E27:AI27"/>
    <mergeCell ref="AJ27:AT27"/>
    <mergeCell ref="AU27:BD27"/>
    <mergeCell ref="BE27:BO27"/>
    <mergeCell ref="BP27:CB27"/>
    <mergeCell ref="A31:CB31"/>
    <mergeCell ref="A33:D33"/>
    <mergeCell ref="E33:AM33"/>
    <mergeCell ref="AN33:AV33"/>
    <mergeCell ref="AW33:BI33"/>
    <mergeCell ref="BJ33:CB33"/>
    <mergeCell ref="A29:D29"/>
    <mergeCell ref="E29:AI29"/>
    <mergeCell ref="AJ29:AT29"/>
    <mergeCell ref="AU29:BD29"/>
    <mergeCell ref="BE29:BO29"/>
    <mergeCell ref="BP29:CB29"/>
    <mergeCell ref="A34:D34"/>
    <mergeCell ref="E34:AM34"/>
    <mergeCell ref="AN34:AV34"/>
    <mergeCell ref="AW34:BI34"/>
    <mergeCell ref="BJ34:CB34"/>
    <mergeCell ref="A35:D35"/>
    <mergeCell ref="E35:AM35"/>
    <mergeCell ref="AN35:AV35"/>
    <mergeCell ref="AW35:BI35"/>
    <mergeCell ref="BJ35:CB35"/>
    <mergeCell ref="A36:D36"/>
    <mergeCell ref="E36:AM36"/>
    <mergeCell ref="AN36:AV36"/>
    <mergeCell ref="AW36:BI36"/>
    <mergeCell ref="BJ36:CB36"/>
    <mergeCell ref="A37:D37"/>
    <mergeCell ref="E37:AM37"/>
    <mergeCell ref="AN37:AV37"/>
    <mergeCell ref="AW37:BI37"/>
    <mergeCell ref="BJ37:CB37"/>
    <mergeCell ref="A40:D40"/>
    <mergeCell ref="E40:AM40"/>
    <mergeCell ref="AN40:AV40"/>
    <mergeCell ref="AW40:BI40"/>
    <mergeCell ref="BJ40:CB40"/>
    <mergeCell ref="A42:CB42"/>
    <mergeCell ref="A38:D38"/>
    <mergeCell ref="E38:AM38"/>
    <mergeCell ref="AN38:AV38"/>
    <mergeCell ref="AW38:BI38"/>
    <mergeCell ref="BJ38:CB38"/>
    <mergeCell ref="A39:D39"/>
    <mergeCell ref="E39:AM39"/>
    <mergeCell ref="AN39:AV39"/>
    <mergeCell ref="AW39:BI39"/>
    <mergeCell ref="BJ39:CB39"/>
    <mergeCell ref="BP47:CB47"/>
    <mergeCell ref="A46:D46"/>
    <mergeCell ref="E46:AI46"/>
    <mergeCell ref="AJ46:AT46"/>
    <mergeCell ref="AU46:BD46"/>
    <mergeCell ref="BE46:BO46"/>
    <mergeCell ref="BP46:CB46"/>
    <mergeCell ref="A49:D49"/>
    <mergeCell ref="E49:AI49"/>
    <mergeCell ref="AJ49:AT49"/>
    <mergeCell ref="AU49:BD49"/>
    <mergeCell ref="BE49:BO49"/>
    <mergeCell ref="BP49:CB49"/>
    <mergeCell ref="A48:D48"/>
    <mergeCell ref="E48:AI48"/>
    <mergeCell ref="AJ48:AT48"/>
    <mergeCell ref="AU48:BD48"/>
    <mergeCell ref="BE48:BO48"/>
    <mergeCell ref="BP48:CB48"/>
    <mergeCell ref="A51:D51"/>
    <mergeCell ref="E51:AI51"/>
    <mergeCell ref="AJ51:AT51"/>
    <mergeCell ref="AU51:BD51"/>
    <mergeCell ref="BE51:BO51"/>
    <mergeCell ref="BP51:CB51"/>
    <mergeCell ref="A50:D50"/>
    <mergeCell ref="E50:AI50"/>
    <mergeCell ref="AJ50:AT50"/>
    <mergeCell ref="AU50:BD50"/>
    <mergeCell ref="BE50:BO50"/>
    <mergeCell ref="BP50:CB50"/>
    <mergeCell ref="A53:D53"/>
    <mergeCell ref="E53:AI53"/>
    <mergeCell ref="AJ53:AT53"/>
    <mergeCell ref="AU53:BD53"/>
    <mergeCell ref="BE53:BO53"/>
    <mergeCell ref="BP53:CB53"/>
    <mergeCell ref="A52:D52"/>
    <mergeCell ref="E52:AI52"/>
    <mergeCell ref="AJ52:AT52"/>
    <mergeCell ref="AU52:BD52"/>
    <mergeCell ref="BE52:BO52"/>
    <mergeCell ref="BP52:CB52"/>
    <mergeCell ref="A55:D55"/>
    <mergeCell ref="E55:AI55"/>
    <mergeCell ref="AJ55:AT55"/>
    <mergeCell ref="AU55:BD55"/>
    <mergeCell ref="BE55:BO55"/>
    <mergeCell ref="BP55:CB55"/>
    <mergeCell ref="A54:D54"/>
    <mergeCell ref="E54:AI54"/>
    <mergeCell ref="AJ54:AT54"/>
    <mergeCell ref="AU54:BD54"/>
    <mergeCell ref="BE54:BO54"/>
    <mergeCell ref="BP54:CB54"/>
    <mergeCell ref="A63:D63"/>
    <mergeCell ref="A64:D64"/>
    <mergeCell ref="E63:AI63"/>
    <mergeCell ref="AJ63:AT63"/>
    <mergeCell ref="AU63:BD63"/>
    <mergeCell ref="BE63:BO63"/>
    <mergeCell ref="BP63:CB63"/>
    <mergeCell ref="E64:AI64"/>
    <mergeCell ref="AJ64:AT64"/>
    <mergeCell ref="AU64:BD64"/>
    <mergeCell ref="BE64:BO64"/>
    <mergeCell ref="BP64:CB64"/>
    <mergeCell ref="A65:D65"/>
    <mergeCell ref="A66:D66"/>
    <mergeCell ref="E65:AI65"/>
    <mergeCell ref="AJ65:AT65"/>
    <mergeCell ref="AU65:BD65"/>
    <mergeCell ref="BE65:BO65"/>
    <mergeCell ref="BP65:CB65"/>
    <mergeCell ref="E66:AI66"/>
    <mergeCell ref="AJ66:AT66"/>
    <mergeCell ref="AU66:BD66"/>
    <mergeCell ref="BE66:BO66"/>
    <mergeCell ref="BP66:CB66"/>
  </mergeCells>
  <pageMargins left="0.78740157480314965" right="0.39370078740157483" top="0.59055118110236227" bottom="0.39370078740157483" header="0.27559055118110237" footer="0.27559055118110237"/>
  <pageSetup paperSize="9" scale="71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M81"/>
  <sheetViews>
    <sheetView zoomScaleNormal="100" workbookViewId="0">
      <selection activeCell="A8" sqref="A8:XFD18"/>
    </sheetView>
  </sheetViews>
  <sheetFormatPr defaultColWidth="1.109375" defaultRowHeight="13.2" x14ac:dyDescent="0.25"/>
  <cols>
    <col min="1" max="90" width="1.109375" style="26"/>
    <col min="91" max="91" width="9.5546875" style="26" customWidth="1"/>
    <col min="92" max="102" width="1.109375" style="26"/>
    <col min="103" max="103" width="4" style="26" bestFit="1" customWidth="1"/>
    <col min="104" max="346" width="1.109375" style="26"/>
    <col min="347" max="347" width="9.5546875" style="26" customWidth="1"/>
    <col min="348" max="358" width="1.109375" style="26"/>
    <col min="359" max="359" width="4" style="26" bestFit="1" customWidth="1"/>
    <col min="360" max="602" width="1.109375" style="26"/>
    <col min="603" max="603" width="9.5546875" style="26" customWidth="1"/>
    <col min="604" max="614" width="1.109375" style="26"/>
    <col min="615" max="615" width="4" style="26" bestFit="1" customWidth="1"/>
    <col min="616" max="858" width="1.109375" style="26"/>
    <col min="859" max="859" width="9.5546875" style="26" customWidth="1"/>
    <col min="860" max="870" width="1.109375" style="26"/>
    <col min="871" max="871" width="4" style="26" bestFit="1" customWidth="1"/>
    <col min="872" max="1114" width="1.109375" style="26"/>
    <col min="1115" max="1115" width="9.5546875" style="26" customWidth="1"/>
    <col min="1116" max="1126" width="1.109375" style="26"/>
    <col min="1127" max="1127" width="4" style="26" bestFit="1" customWidth="1"/>
    <col min="1128" max="1370" width="1.109375" style="26"/>
    <col min="1371" max="1371" width="9.5546875" style="26" customWidth="1"/>
    <col min="1372" max="1382" width="1.109375" style="26"/>
    <col min="1383" max="1383" width="4" style="26" bestFit="1" customWidth="1"/>
    <col min="1384" max="1626" width="1.109375" style="26"/>
    <col min="1627" max="1627" width="9.5546875" style="26" customWidth="1"/>
    <col min="1628" max="1638" width="1.109375" style="26"/>
    <col min="1639" max="1639" width="4" style="26" bestFit="1" customWidth="1"/>
    <col min="1640" max="1882" width="1.109375" style="26"/>
    <col min="1883" max="1883" width="9.5546875" style="26" customWidth="1"/>
    <col min="1884" max="1894" width="1.109375" style="26"/>
    <col min="1895" max="1895" width="4" style="26" bestFit="1" customWidth="1"/>
    <col min="1896" max="2138" width="1.109375" style="26"/>
    <col min="2139" max="2139" width="9.5546875" style="26" customWidth="1"/>
    <col min="2140" max="2150" width="1.109375" style="26"/>
    <col min="2151" max="2151" width="4" style="26" bestFit="1" customWidth="1"/>
    <col min="2152" max="2394" width="1.109375" style="26"/>
    <col min="2395" max="2395" width="9.5546875" style="26" customWidth="1"/>
    <col min="2396" max="2406" width="1.109375" style="26"/>
    <col min="2407" max="2407" width="4" style="26" bestFit="1" customWidth="1"/>
    <col min="2408" max="2650" width="1.109375" style="26"/>
    <col min="2651" max="2651" width="9.5546875" style="26" customWidth="1"/>
    <col min="2652" max="2662" width="1.109375" style="26"/>
    <col min="2663" max="2663" width="4" style="26" bestFit="1" customWidth="1"/>
    <col min="2664" max="2906" width="1.109375" style="26"/>
    <col min="2907" max="2907" width="9.5546875" style="26" customWidth="1"/>
    <col min="2908" max="2918" width="1.109375" style="26"/>
    <col min="2919" max="2919" width="4" style="26" bestFit="1" customWidth="1"/>
    <col min="2920" max="3162" width="1.109375" style="26"/>
    <col min="3163" max="3163" width="9.5546875" style="26" customWidth="1"/>
    <col min="3164" max="3174" width="1.109375" style="26"/>
    <col min="3175" max="3175" width="4" style="26" bestFit="1" customWidth="1"/>
    <col min="3176" max="3418" width="1.109375" style="26"/>
    <col min="3419" max="3419" width="9.5546875" style="26" customWidth="1"/>
    <col min="3420" max="3430" width="1.109375" style="26"/>
    <col min="3431" max="3431" width="4" style="26" bestFit="1" customWidth="1"/>
    <col min="3432" max="3674" width="1.109375" style="26"/>
    <col min="3675" max="3675" width="9.5546875" style="26" customWidth="1"/>
    <col min="3676" max="3686" width="1.109375" style="26"/>
    <col min="3687" max="3687" width="4" style="26" bestFit="1" customWidth="1"/>
    <col min="3688" max="3930" width="1.109375" style="26"/>
    <col min="3931" max="3931" width="9.5546875" style="26" customWidth="1"/>
    <col min="3932" max="3942" width="1.109375" style="26"/>
    <col min="3943" max="3943" width="4" style="26" bestFit="1" customWidth="1"/>
    <col min="3944" max="4186" width="1.109375" style="26"/>
    <col min="4187" max="4187" width="9.5546875" style="26" customWidth="1"/>
    <col min="4188" max="4198" width="1.109375" style="26"/>
    <col min="4199" max="4199" width="4" style="26" bestFit="1" customWidth="1"/>
    <col min="4200" max="4442" width="1.109375" style="26"/>
    <col min="4443" max="4443" width="9.5546875" style="26" customWidth="1"/>
    <col min="4444" max="4454" width="1.109375" style="26"/>
    <col min="4455" max="4455" width="4" style="26" bestFit="1" customWidth="1"/>
    <col min="4456" max="4698" width="1.109375" style="26"/>
    <col min="4699" max="4699" width="9.5546875" style="26" customWidth="1"/>
    <col min="4700" max="4710" width="1.109375" style="26"/>
    <col min="4711" max="4711" width="4" style="26" bestFit="1" customWidth="1"/>
    <col min="4712" max="4954" width="1.109375" style="26"/>
    <col min="4955" max="4955" width="9.5546875" style="26" customWidth="1"/>
    <col min="4956" max="4966" width="1.109375" style="26"/>
    <col min="4967" max="4967" width="4" style="26" bestFit="1" customWidth="1"/>
    <col min="4968" max="5210" width="1.109375" style="26"/>
    <col min="5211" max="5211" width="9.5546875" style="26" customWidth="1"/>
    <col min="5212" max="5222" width="1.109375" style="26"/>
    <col min="5223" max="5223" width="4" style="26" bestFit="1" customWidth="1"/>
    <col min="5224" max="5466" width="1.109375" style="26"/>
    <col min="5467" max="5467" width="9.5546875" style="26" customWidth="1"/>
    <col min="5468" max="5478" width="1.109375" style="26"/>
    <col min="5479" max="5479" width="4" style="26" bestFit="1" customWidth="1"/>
    <col min="5480" max="5722" width="1.109375" style="26"/>
    <col min="5723" max="5723" width="9.5546875" style="26" customWidth="1"/>
    <col min="5724" max="5734" width="1.109375" style="26"/>
    <col min="5735" max="5735" width="4" style="26" bestFit="1" customWidth="1"/>
    <col min="5736" max="5978" width="1.109375" style="26"/>
    <col min="5979" max="5979" width="9.5546875" style="26" customWidth="1"/>
    <col min="5980" max="5990" width="1.109375" style="26"/>
    <col min="5991" max="5991" width="4" style="26" bestFit="1" customWidth="1"/>
    <col min="5992" max="6234" width="1.109375" style="26"/>
    <col min="6235" max="6235" width="9.5546875" style="26" customWidth="1"/>
    <col min="6236" max="6246" width="1.109375" style="26"/>
    <col min="6247" max="6247" width="4" style="26" bestFit="1" customWidth="1"/>
    <col min="6248" max="6490" width="1.109375" style="26"/>
    <col min="6491" max="6491" width="9.5546875" style="26" customWidth="1"/>
    <col min="6492" max="6502" width="1.109375" style="26"/>
    <col min="6503" max="6503" width="4" style="26" bestFit="1" customWidth="1"/>
    <col min="6504" max="6746" width="1.109375" style="26"/>
    <col min="6747" max="6747" width="9.5546875" style="26" customWidth="1"/>
    <col min="6748" max="6758" width="1.109375" style="26"/>
    <col min="6759" max="6759" width="4" style="26" bestFit="1" customWidth="1"/>
    <col min="6760" max="7002" width="1.109375" style="26"/>
    <col min="7003" max="7003" width="9.5546875" style="26" customWidth="1"/>
    <col min="7004" max="7014" width="1.109375" style="26"/>
    <col min="7015" max="7015" width="4" style="26" bestFit="1" customWidth="1"/>
    <col min="7016" max="7258" width="1.109375" style="26"/>
    <col min="7259" max="7259" width="9.5546875" style="26" customWidth="1"/>
    <col min="7260" max="7270" width="1.109375" style="26"/>
    <col min="7271" max="7271" width="4" style="26" bestFit="1" customWidth="1"/>
    <col min="7272" max="7514" width="1.109375" style="26"/>
    <col min="7515" max="7515" width="9.5546875" style="26" customWidth="1"/>
    <col min="7516" max="7526" width="1.109375" style="26"/>
    <col min="7527" max="7527" width="4" style="26" bestFit="1" customWidth="1"/>
    <col min="7528" max="7770" width="1.109375" style="26"/>
    <col min="7771" max="7771" width="9.5546875" style="26" customWidth="1"/>
    <col min="7772" max="7782" width="1.109375" style="26"/>
    <col min="7783" max="7783" width="4" style="26" bestFit="1" customWidth="1"/>
    <col min="7784" max="8026" width="1.109375" style="26"/>
    <col min="8027" max="8027" width="9.5546875" style="26" customWidth="1"/>
    <col min="8028" max="8038" width="1.109375" style="26"/>
    <col min="8039" max="8039" width="4" style="26" bestFit="1" customWidth="1"/>
    <col min="8040" max="8282" width="1.109375" style="26"/>
    <col min="8283" max="8283" width="9.5546875" style="26" customWidth="1"/>
    <col min="8284" max="8294" width="1.109375" style="26"/>
    <col min="8295" max="8295" width="4" style="26" bestFit="1" customWidth="1"/>
    <col min="8296" max="8538" width="1.109375" style="26"/>
    <col min="8539" max="8539" width="9.5546875" style="26" customWidth="1"/>
    <col min="8540" max="8550" width="1.109375" style="26"/>
    <col min="8551" max="8551" width="4" style="26" bestFit="1" customWidth="1"/>
    <col min="8552" max="8794" width="1.109375" style="26"/>
    <col min="8795" max="8795" width="9.5546875" style="26" customWidth="1"/>
    <col min="8796" max="8806" width="1.109375" style="26"/>
    <col min="8807" max="8807" width="4" style="26" bestFit="1" customWidth="1"/>
    <col min="8808" max="9050" width="1.109375" style="26"/>
    <col min="9051" max="9051" width="9.5546875" style="26" customWidth="1"/>
    <col min="9052" max="9062" width="1.109375" style="26"/>
    <col min="9063" max="9063" width="4" style="26" bestFit="1" customWidth="1"/>
    <col min="9064" max="9306" width="1.109375" style="26"/>
    <col min="9307" max="9307" width="9.5546875" style="26" customWidth="1"/>
    <col min="9308" max="9318" width="1.109375" style="26"/>
    <col min="9319" max="9319" width="4" style="26" bestFit="1" customWidth="1"/>
    <col min="9320" max="9562" width="1.109375" style="26"/>
    <col min="9563" max="9563" width="9.5546875" style="26" customWidth="1"/>
    <col min="9564" max="9574" width="1.109375" style="26"/>
    <col min="9575" max="9575" width="4" style="26" bestFit="1" customWidth="1"/>
    <col min="9576" max="9818" width="1.109375" style="26"/>
    <col min="9819" max="9819" width="9.5546875" style="26" customWidth="1"/>
    <col min="9820" max="9830" width="1.109375" style="26"/>
    <col min="9831" max="9831" width="4" style="26" bestFit="1" customWidth="1"/>
    <col min="9832" max="10074" width="1.109375" style="26"/>
    <col min="10075" max="10075" width="9.5546875" style="26" customWidth="1"/>
    <col min="10076" max="10086" width="1.109375" style="26"/>
    <col min="10087" max="10087" width="4" style="26" bestFit="1" customWidth="1"/>
    <col min="10088" max="10330" width="1.109375" style="26"/>
    <col min="10331" max="10331" width="9.5546875" style="26" customWidth="1"/>
    <col min="10332" max="10342" width="1.109375" style="26"/>
    <col min="10343" max="10343" width="4" style="26" bestFit="1" customWidth="1"/>
    <col min="10344" max="10586" width="1.109375" style="26"/>
    <col min="10587" max="10587" width="9.5546875" style="26" customWidth="1"/>
    <col min="10588" max="10598" width="1.109375" style="26"/>
    <col min="10599" max="10599" width="4" style="26" bestFit="1" customWidth="1"/>
    <col min="10600" max="10842" width="1.109375" style="26"/>
    <col min="10843" max="10843" width="9.5546875" style="26" customWidth="1"/>
    <col min="10844" max="10854" width="1.109375" style="26"/>
    <col min="10855" max="10855" width="4" style="26" bestFit="1" customWidth="1"/>
    <col min="10856" max="11098" width="1.109375" style="26"/>
    <col min="11099" max="11099" width="9.5546875" style="26" customWidth="1"/>
    <col min="11100" max="11110" width="1.109375" style="26"/>
    <col min="11111" max="11111" width="4" style="26" bestFit="1" customWidth="1"/>
    <col min="11112" max="11354" width="1.109375" style="26"/>
    <col min="11355" max="11355" width="9.5546875" style="26" customWidth="1"/>
    <col min="11356" max="11366" width="1.109375" style="26"/>
    <col min="11367" max="11367" width="4" style="26" bestFit="1" customWidth="1"/>
    <col min="11368" max="11610" width="1.109375" style="26"/>
    <col min="11611" max="11611" width="9.5546875" style="26" customWidth="1"/>
    <col min="11612" max="11622" width="1.109375" style="26"/>
    <col min="11623" max="11623" width="4" style="26" bestFit="1" customWidth="1"/>
    <col min="11624" max="11866" width="1.109375" style="26"/>
    <col min="11867" max="11867" width="9.5546875" style="26" customWidth="1"/>
    <col min="11868" max="11878" width="1.109375" style="26"/>
    <col min="11879" max="11879" width="4" style="26" bestFit="1" customWidth="1"/>
    <col min="11880" max="12122" width="1.109375" style="26"/>
    <col min="12123" max="12123" width="9.5546875" style="26" customWidth="1"/>
    <col min="12124" max="12134" width="1.109375" style="26"/>
    <col min="12135" max="12135" width="4" style="26" bestFit="1" customWidth="1"/>
    <col min="12136" max="12378" width="1.109375" style="26"/>
    <col min="12379" max="12379" width="9.5546875" style="26" customWidth="1"/>
    <col min="12380" max="12390" width="1.109375" style="26"/>
    <col min="12391" max="12391" width="4" style="26" bestFit="1" customWidth="1"/>
    <col min="12392" max="12634" width="1.109375" style="26"/>
    <col min="12635" max="12635" width="9.5546875" style="26" customWidth="1"/>
    <col min="12636" max="12646" width="1.109375" style="26"/>
    <col min="12647" max="12647" width="4" style="26" bestFit="1" customWidth="1"/>
    <col min="12648" max="12890" width="1.109375" style="26"/>
    <col min="12891" max="12891" width="9.5546875" style="26" customWidth="1"/>
    <col min="12892" max="12902" width="1.109375" style="26"/>
    <col min="12903" max="12903" width="4" style="26" bestFit="1" customWidth="1"/>
    <col min="12904" max="13146" width="1.109375" style="26"/>
    <col min="13147" max="13147" width="9.5546875" style="26" customWidth="1"/>
    <col min="13148" max="13158" width="1.109375" style="26"/>
    <col min="13159" max="13159" width="4" style="26" bestFit="1" customWidth="1"/>
    <col min="13160" max="13402" width="1.109375" style="26"/>
    <col min="13403" max="13403" width="9.5546875" style="26" customWidth="1"/>
    <col min="13404" max="13414" width="1.109375" style="26"/>
    <col min="13415" max="13415" width="4" style="26" bestFit="1" customWidth="1"/>
    <col min="13416" max="13658" width="1.109375" style="26"/>
    <col min="13659" max="13659" width="9.5546875" style="26" customWidth="1"/>
    <col min="13660" max="13670" width="1.109375" style="26"/>
    <col min="13671" max="13671" width="4" style="26" bestFit="1" customWidth="1"/>
    <col min="13672" max="13914" width="1.109375" style="26"/>
    <col min="13915" max="13915" width="9.5546875" style="26" customWidth="1"/>
    <col min="13916" max="13926" width="1.109375" style="26"/>
    <col min="13927" max="13927" width="4" style="26" bestFit="1" customWidth="1"/>
    <col min="13928" max="14170" width="1.109375" style="26"/>
    <col min="14171" max="14171" width="9.5546875" style="26" customWidth="1"/>
    <col min="14172" max="14182" width="1.109375" style="26"/>
    <col min="14183" max="14183" width="4" style="26" bestFit="1" customWidth="1"/>
    <col min="14184" max="14426" width="1.109375" style="26"/>
    <col min="14427" max="14427" width="9.5546875" style="26" customWidth="1"/>
    <col min="14428" max="14438" width="1.109375" style="26"/>
    <col min="14439" max="14439" width="4" style="26" bestFit="1" customWidth="1"/>
    <col min="14440" max="14682" width="1.109375" style="26"/>
    <col min="14683" max="14683" width="9.5546875" style="26" customWidth="1"/>
    <col min="14684" max="14694" width="1.109375" style="26"/>
    <col min="14695" max="14695" width="4" style="26" bestFit="1" customWidth="1"/>
    <col min="14696" max="14938" width="1.109375" style="26"/>
    <col min="14939" max="14939" width="9.5546875" style="26" customWidth="1"/>
    <col min="14940" max="14950" width="1.109375" style="26"/>
    <col min="14951" max="14951" width="4" style="26" bestFit="1" customWidth="1"/>
    <col min="14952" max="15194" width="1.109375" style="26"/>
    <col min="15195" max="15195" width="9.5546875" style="26" customWidth="1"/>
    <col min="15196" max="15206" width="1.109375" style="26"/>
    <col min="15207" max="15207" width="4" style="26" bestFit="1" customWidth="1"/>
    <col min="15208" max="15450" width="1.109375" style="26"/>
    <col min="15451" max="15451" width="9.5546875" style="26" customWidth="1"/>
    <col min="15452" max="15462" width="1.109375" style="26"/>
    <col min="15463" max="15463" width="4" style="26" bestFit="1" customWidth="1"/>
    <col min="15464" max="15706" width="1.109375" style="26"/>
    <col min="15707" max="15707" width="9.5546875" style="26" customWidth="1"/>
    <col min="15708" max="15718" width="1.109375" style="26"/>
    <col min="15719" max="15719" width="4" style="26" bestFit="1" customWidth="1"/>
    <col min="15720" max="15962" width="1.109375" style="26"/>
    <col min="15963" max="15963" width="9.5546875" style="26" customWidth="1"/>
    <col min="15964" max="15974" width="1.109375" style="26"/>
    <col min="15975" max="15975" width="4" style="26" bestFit="1" customWidth="1"/>
    <col min="15976" max="16218" width="1.109375" style="26"/>
    <col min="16219" max="16219" width="9.5546875" style="26" customWidth="1"/>
    <col min="16220" max="16230" width="1.109375" style="26"/>
    <col min="16231" max="16231" width="4" style="26" bestFit="1" customWidth="1"/>
    <col min="16232" max="16384" width="1.109375" style="26"/>
  </cols>
  <sheetData>
    <row r="1" spans="1:81" s="23" customFormat="1" ht="30.75" customHeight="1" x14ac:dyDescent="0.3">
      <c r="A1" s="428" t="s">
        <v>515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8"/>
      <c r="BP1" s="428"/>
      <c r="BQ1" s="428"/>
      <c r="BR1" s="428"/>
      <c r="BS1" s="428"/>
      <c r="BT1" s="428"/>
      <c r="BU1" s="428"/>
      <c r="BV1" s="428"/>
      <c r="BW1" s="428"/>
      <c r="BX1" s="428"/>
      <c r="BY1" s="428"/>
      <c r="BZ1" s="428"/>
      <c r="CA1" s="428"/>
      <c r="CB1" s="428"/>
    </row>
    <row r="2" spans="1:81" s="25" customFormat="1" ht="7.8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</row>
    <row r="3" spans="1:81" s="23" customFormat="1" ht="15.6" x14ac:dyDescent="0.3">
      <c r="A3" s="23" t="s">
        <v>174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475" t="s">
        <v>299</v>
      </c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  <c r="AJ3" s="475"/>
      <c r="AK3" s="475"/>
      <c r="AL3" s="475"/>
      <c r="AM3" s="475"/>
      <c r="AN3" s="475"/>
      <c r="AO3" s="475"/>
      <c r="AP3" s="475"/>
      <c r="AQ3" s="475"/>
      <c r="AR3" s="475"/>
      <c r="AS3" s="475"/>
      <c r="AT3" s="475"/>
      <c r="AU3" s="475"/>
      <c r="AV3" s="475"/>
      <c r="AW3" s="475"/>
      <c r="AX3" s="475"/>
      <c r="AY3" s="475"/>
      <c r="AZ3" s="475"/>
      <c r="BA3" s="475"/>
      <c r="BB3" s="475"/>
      <c r="BC3" s="475"/>
      <c r="BD3" s="475"/>
      <c r="BE3" s="475"/>
      <c r="BF3" s="475"/>
      <c r="BG3" s="475"/>
      <c r="BH3" s="475"/>
      <c r="BI3" s="475"/>
      <c r="BJ3" s="475"/>
      <c r="BK3" s="475"/>
      <c r="BL3" s="475"/>
      <c r="BM3" s="475"/>
      <c r="BN3" s="475"/>
      <c r="BO3" s="475"/>
      <c r="BP3" s="475"/>
      <c r="BQ3" s="475"/>
      <c r="BR3" s="475"/>
      <c r="BS3" s="475"/>
      <c r="BT3" s="475"/>
      <c r="BU3" s="475"/>
      <c r="BV3" s="475"/>
      <c r="BW3" s="475"/>
      <c r="BX3" s="475"/>
      <c r="BY3" s="475"/>
      <c r="BZ3" s="475"/>
      <c r="CA3" s="475"/>
      <c r="CB3" s="475"/>
    </row>
    <row r="4" spans="1:81" s="25" customFormat="1" ht="7.8" x14ac:dyDescent="0.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</row>
    <row r="5" spans="1:81" s="23" customFormat="1" ht="47.25" customHeight="1" x14ac:dyDescent="0.3">
      <c r="A5" s="23" t="s">
        <v>85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519" t="s">
        <v>410</v>
      </c>
      <c r="AI5" s="519"/>
      <c r="AJ5" s="519"/>
      <c r="AK5" s="519"/>
      <c r="AL5" s="519"/>
      <c r="AM5" s="519"/>
      <c r="AN5" s="519"/>
      <c r="AO5" s="519"/>
      <c r="AP5" s="519"/>
      <c r="AQ5" s="519"/>
      <c r="AR5" s="519"/>
      <c r="AS5" s="519"/>
      <c r="AT5" s="519"/>
      <c r="AU5" s="519"/>
      <c r="AV5" s="519"/>
      <c r="AW5" s="519"/>
      <c r="AX5" s="519"/>
      <c r="AY5" s="519"/>
      <c r="AZ5" s="519"/>
      <c r="BA5" s="519"/>
      <c r="BB5" s="519"/>
      <c r="BC5" s="519"/>
      <c r="BD5" s="519"/>
      <c r="BE5" s="519"/>
      <c r="BF5" s="519"/>
      <c r="BG5" s="519"/>
      <c r="BH5" s="519"/>
      <c r="BI5" s="519"/>
      <c r="BJ5" s="519"/>
      <c r="BK5" s="519"/>
      <c r="BL5" s="519"/>
      <c r="BM5" s="519"/>
      <c r="BN5" s="519"/>
      <c r="BO5" s="519"/>
      <c r="BP5" s="519"/>
      <c r="BQ5" s="519"/>
      <c r="BR5" s="519"/>
      <c r="BS5" s="519"/>
      <c r="BT5" s="519"/>
      <c r="BU5" s="519"/>
      <c r="BV5" s="519"/>
      <c r="BW5" s="519"/>
      <c r="BX5" s="519"/>
      <c r="BY5" s="519"/>
      <c r="BZ5" s="519"/>
      <c r="CA5" s="519"/>
      <c r="CB5" s="519"/>
    </row>
    <row r="6" spans="1:81" s="23" customFormat="1" ht="15.6" x14ac:dyDescent="0.3"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1" s="23" customFormat="1" ht="15.6" x14ac:dyDescent="0.3">
      <c r="A7" s="389" t="s">
        <v>193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89"/>
      <c r="BG7" s="389"/>
      <c r="BH7" s="389"/>
      <c r="BI7" s="389"/>
      <c r="BJ7" s="389"/>
      <c r="BK7" s="389"/>
      <c r="BL7" s="389"/>
      <c r="BM7" s="389"/>
      <c r="BN7" s="389"/>
      <c r="BO7" s="389"/>
      <c r="BP7" s="389"/>
      <c r="BQ7" s="389"/>
      <c r="BR7" s="389"/>
      <c r="BS7" s="389"/>
      <c r="BT7" s="389"/>
      <c r="BU7" s="389"/>
      <c r="BV7" s="389"/>
      <c r="BW7" s="389"/>
      <c r="BX7" s="389"/>
      <c r="BY7" s="389"/>
      <c r="BZ7" s="389"/>
      <c r="CA7" s="389"/>
      <c r="CB7" s="389"/>
    </row>
    <row r="8" spans="1:81" s="23" customFormat="1" ht="15.6" x14ac:dyDescent="0.3">
      <c r="A8" s="229"/>
      <c r="B8" s="389" t="s">
        <v>520</v>
      </c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389"/>
      <c r="BE8" s="389"/>
      <c r="BF8" s="389"/>
      <c r="BG8" s="389"/>
      <c r="BH8" s="389"/>
      <c r="BI8" s="389"/>
      <c r="BJ8" s="389"/>
      <c r="BK8" s="389"/>
      <c r="BL8" s="389"/>
      <c r="BM8" s="389"/>
      <c r="BN8" s="389"/>
      <c r="BO8" s="389"/>
      <c r="BP8" s="389"/>
      <c r="BQ8" s="389"/>
      <c r="BR8" s="389"/>
      <c r="BS8" s="389"/>
      <c r="BT8" s="389"/>
      <c r="BU8" s="389"/>
      <c r="BV8" s="389"/>
      <c r="BW8" s="389"/>
      <c r="BX8" s="389"/>
      <c r="BY8" s="389"/>
      <c r="BZ8" s="389"/>
      <c r="CA8" s="389"/>
      <c r="CB8" s="389"/>
      <c r="CC8" s="389"/>
    </row>
    <row r="10" spans="1:81" x14ac:dyDescent="0.25">
      <c r="A10" s="386" t="s">
        <v>88</v>
      </c>
      <c r="B10" s="387"/>
      <c r="C10" s="387"/>
      <c r="D10" s="388"/>
      <c r="E10" s="386" t="s">
        <v>122</v>
      </c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387"/>
      <c r="Z10" s="387"/>
      <c r="AA10" s="387"/>
      <c r="AB10" s="387"/>
      <c r="AC10" s="387"/>
      <c r="AD10" s="387"/>
      <c r="AE10" s="387"/>
      <c r="AF10" s="387"/>
      <c r="AG10" s="387"/>
      <c r="AH10" s="387"/>
      <c r="AI10" s="388"/>
      <c r="AJ10" s="386" t="s">
        <v>124</v>
      </c>
      <c r="AK10" s="387"/>
      <c r="AL10" s="387"/>
      <c r="AM10" s="387"/>
      <c r="AN10" s="387"/>
      <c r="AO10" s="387"/>
      <c r="AP10" s="387"/>
      <c r="AQ10" s="387"/>
      <c r="AR10" s="387"/>
      <c r="AS10" s="387"/>
      <c r="AT10" s="388"/>
      <c r="AU10" s="386" t="s">
        <v>124</v>
      </c>
      <c r="AV10" s="387"/>
      <c r="AW10" s="387"/>
      <c r="AX10" s="387"/>
      <c r="AY10" s="387"/>
      <c r="AZ10" s="387"/>
      <c r="BA10" s="387"/>
      <c r="BB10" s="387"/>
      <c r="BC10" s="387"/>
      <c r="BD10" s="388"/>
      <c r="BE10" s="386" t="s">
        <v>194</v>
      </c>
      <c r="BF10" s="387"/>
      <c r="BG10" s="387"/>
      <c r="BH10" s="387"/>
      <c r="BI10" s="387"/>
      <c r="BJ10" s="387"/>
      <c r="BK10" s="387"/>
      <c r="BL10" s="387"/>
      <c r="BM10" s="387"/>
      <c r="BN10" s="387"/>
      <c r="BO10" s="388"/>
      <c r="BP10" s="386" t="s">
        <v>78</v>
      </c>
      <c r="BQ10" s="387"/>
      <c r="BR10" s="387"/>
      <c r="BS10" s="387"/>
      <c r="BT10" s="387"/>
      <c r="BU10" s="387"/>
      <c r="BV10" s="387"/>
      <c r="BW10" s="387"/>
      <c r="BX10" s="387"/>
      <c r="BY10" s="387"/>
      <c r="BZ10" s="387"/>
      <c r="CA10" s="387"/>
      <c r="CB10" s="388"/>
    </row>
    <row r="11" spans="1:81" x14ac:dyDescent="0.25">
      <c r="A11" s="383" t="s">
        <v>95</v>
      </c>
      <c r="B11" s="384"/>
      <c r="C11" s="384"/>
      <c r="D11" s="385"/>
      <c r="E11" s="383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5"/>
      <c r="AJ11" s="383" t="s">
        <v>195</v>
      </c>
      <c r="AK11" s="384"/>
      <c r="AL11" s="384"/>
      <c r="AM11" s="384"/>
      <c r="AN11" s="384"/>
      <c r="AO11" s="384"/>
      <c r="AP11" s="384"/>
      <c r="AQ11" s="384"/>
      <c r="AR11" s="384"/>
      <c r="AS11" s="384"/>
      <c r="AT11" s="385"/>
      <c r="AU11" s="383" t="s">
        <v>196</v>
      </c>
      <c r="AV11" s="384"/>
      <c r="AW11" s="384"/>
      <c r="AX11" s="384"/>
      <c r="AY11" s="384"/>
      <c r="AZ11" s="384"/>
      <c r="BA11" s="384"/>
      <c r="BB11" s="384"/>
      <c r="BC11" s="384"/>
      <c r="BD11" s="385"/>
      <c r="BE11" s="383" t="s">
        <v>197</v>
      </c>
      <c r="BF11" s="384"/>
      <c r="BG11" s="384"/>
      <c r="BH11" s="384"/>
      <c r="BI11" s="384"/>
      <c r="BJ11" s="384"/>
      <c r="BK11" s="384"/>
      <c r="BL11" s="384"/>
      <c r="BM11" s="384"/>
      <c r="BN11" s="384"/>
      <c r="BO11" s="385"/>
      <c r="BP11" s="383" t="s">
        <v>128</v>
      </c>
      <c r="BQ11" s="384"/>
      <c r="BR11" s="384"/>
      <c r="BS11" s="384"/>
      <c r="BT11" s="384"/>
      <c r="BU11" s="384"/>
      <c r="BV11" s="384"/>
      <c r="BW11" s="384"/>
      <c r="BX11" s="384"/>
      <c r="BY11" s="384"/>
      <c r="BZ11" s="384"/>
      <c r="CA11" s="384"/>
      <c r="CB11" s="385"/>
    </row>
    <row r="12" spans="1:81" x14ac:dyDescent="0.25">
      <c r="A12" s="383"/>
      <c r="B12" s="384"/>
      <c r="C12" s="384"/>
      <c r="D12" s="385"/>
      <c r="E12" s="383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5"/>
      <c r="AJ12" s="383"/>
      <c r="AK12" s="384"/>
      <c r="AL12" s="384"/>
      <c r="AM12" s="384"/>
      <c r="AN12" s="384"/>
      <c r="AO12" s="384"/>
      <c r="AP12" s="384"/>
      <c r="AQ12" s="384"/>
      <c r="AR12" s="384"/>
      <c r="AS12" s="384"/>
      <c r="AT12" s="385"/>
      <c r="AU12" s="383" t="s">
        <v>198</v>
      </c>
      <c r="AV12" s="384"/>
      <c r="AW12" s="384"/>
      <c r="AX12" s="384"/>
      <c r="AY12" s="384"/>
      <c r="AZ12" s="384"/>
      <c r="BA12" s="384"/>
      <c r="BB12" s="384"/>
      <c r="BC12" s="384"/>
      <c r="BD12" s="385"/>
      <c r="BE12" s="383" t="s">
        <v>131</v>
      </c>
      <c r="BF12" s="384"/>
      <c r="BG12" s="384"/>
      <c r="BH12" s="384"/>
      <c r="BI12" s="384"/>
      <c r="BJ12" s="384"/>
      <c r="BK12" s="384"/>
      <c r="BL12" s="384"/>
      <c r="BM12" s="384"/>
      <c r="BN12" s="384"/>
      <c r="BO12" s="385"/>
      <c r="BP12" s="383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4"/>
      <c r="CB12" s="385"/>
    </row>
    <row r="13" spans="1:81" x14ac:dyDescent="0.25">
      <c r="A13" s="429"/>
      <c r="B13" s="430"/>
      <c r="C13" s="430"/>
      <c r="D13" s="431"/>
      <c r="E13" s="429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430"/>
      <c r="AH13" s="430"/>
      <c r="AI13" s="431"/>
      <c r="AJ13" s="429"/>
      <c r="AK13" s="430"/>
      <c r="AL13" s="430"/>
      <c r="AM13" s="430"/>
      <c r="AN13" s="430"/>
      <c r="AO13" s="430"/>
      <c r="AP13" s="430"/>
      <c r="AQ13" s="430"/>
      <c r="AR13" s="430"/>
      <c r="AS13" s="430"/>
      <c r="AT13" s="431"/>
      <c r="AU13" s="429"/>
      <c r="AV13" s="430"/>
      <c r="AW13" s="430"/>
      <c r="AX13" s="430"/>
      <c r="AY13" s="430"/>
      <c r="AZ13" s="430"/>
      <c r="BA13" s="430"/>
      <c r="BB13" s="430"/>
      <c r="BC13" s="430"/>
      <c r="BD13" s="431"/>
      <c r="BE13" s="429"/>
      <c r="BF13" s="430"/>
      <c r="BG13" s="430"/>
      <c r="BH13" s="430"/>
      <c r="BI13" s="430"/>
      <c r="BJ13" s="430"/>
      <c r="BK13" s="430"/>
      <c r="BL13" s="430"/>
      <c r="BM13" s="430"/>
      <c r="BN13" s="430"/>
      <c r="BO13" s="431"/>
      <c r="BP13" s="429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  <c r="CB13" s="431"/>
    </row>
    <row r="14" spans="1:81" x14ac:dyDescent="0.25">
      <c r="A14" s="429">
        <v>1</v>
      </c>
      <c r="B14" s="430"/>
      <c r="C14" s="430"/>
      <c r="D14" s="431"/>
      <c r="E14" s="429">
        <v>2</v>
      </c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1"/>
      <c r="AJ14" s="429">
        <v>3</v>
      </c>
      <c r="AK14" s="430"/>
      <c r="AL14" s="430"/>
      <c r="AM14" s="430"/>
      <c r="AN14" s="430"/>
      <c r="AO14" s="430"/>
      <c r="AP14" s="430"/>
      <c r="AQ14" s="430"/>
      <c r="AR14" s="430"/>
      <c r="AS14" s="430"/>
      <c r="AT14" s="431"/>
      <c r="AU14" s="429">
        <v>4</v>
      </c>
      <c r="AV14" s="430"/>
      <c r="AW14" s="430"/>
      <c r="AX14" s="430"/>
      <c r="AY14" s="430"/>
      <c r="AZ14" s="430"/>
      <c r="BA14" s="430"/>
      <c r="BB14" s="430"/>
      <c r="BC14" s="430"/>
      <c r="BD14" s="431"/>
      <c r="BE14" s="429">
        <v>5</v>
      </c>
      <c r="BF14" s="430"/>
      <c r="BG14" s="430"/>
      <c r="BH14" s="430"/>
      <c r="BI14" s="430"/>
      <c r="BJ14" s="430"/>
      <c r="BK14" s="430"/>
      <c r="BL14" s="430"/>
      <c r="BM14" s="430"/>
      <c r="BN14" s="430"/>
      <c r="BO14" s="431"/>
      <c r="BP14" s="429">
        <v>6</v>
      </c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  <c r="CB14" s="431"/>
    </row>
    <row r="15" spans="1:81" x14ac:dyDescent="0.25">
      <c r="A15" s="425">
        <v>1</v>
      </c>
      <c r="B15" s="426"/>
      <c r="C15" s="426"/>
      <c r="D15" s="427"/>
      <c r="E15" s="432" t="s">
        <v>300</v>
      </c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4"/>
      <c r="AJ15" s="425">
        <v>1</v>
      </c>
      <c r="AK15" s="426"/>
      <c r="AL15" s="426"/>
      <c r="AM15" s="426"/>
      <c r="AN15" s="426"/>
      <c r="AO15" s="426"/>
      <c r="AP15" s="426"/>
      <c r="AQ15" s="426"/>
      <c r="AR15" s="426"/>
      <c r="AS15" s="426"/>
      <c r="AT15" s="427"/>
      <c r="AU15" s="425">
        <v>4</v>
      </c>
      <c r="AV15" s="426"/>
      <c r="AW15" s="426"/>
      <c r="AX15" s="426"/>
      <c r="AY15" s="426"/>
      <c r="AZ15" s="426"/>
      <c r="BA15" s="426"/>
      <c r="BB15" s="426"/>
      <c r="BC15" s="426"/>
      <c r="BD15" s="427"/>
      <c r="BE15" s="438">
        <v>250</v>
      </c>
      <c r="BF15" s="439"/>
      <c r="BG15" s="439"/>
      <c r="BH15" s="439"/>
      <c r="BI15" s="439"/>
      <c r="BJ15" s="439"/>
      <c r="BK15" s="439"/>
      <c r="BL15" s="439"/>
      <c r="BM15" s="439"/>
      <c r="BN15" s="439"/>
      <c r="BO15" s="440"/>
      <c r="BP15" s="438">
        <f>AJ15*AU15*BE15</f>
        <v>1000</v>
      </c>
      <c r="BQ15" s="439"/>
      <c r="BR15" s="439"/>
      <c r="BS15" s="439"/>
      <c r="BT15" s="439"/>
      <c r="BU15" s="439"/>
      <c r="BV15" s="439"/>
      <c r="BW15" s="439"/>
      <c r="BX15" s="439"/>
      <c r="BY15" s="439"/>
      <c r="BZ15" s="439"/>
      <c r="CA15" s="439"/>
      <c r="CB15" s="440"/>
    </row>
    <row r="16" spans="1:81" x14ac:dyDescent="0.25">
      <c r="A16" s="432"/>
      <c r="B16" s="433"/>
      <c r="C16" s="433"/>
      <c r="D16" s="434"/>
      <c r="E16" s="413" t="s">
        <v>120</v>
      </c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4"/>
      <c r="AG16" s="414"/>
      <c r="AH16" s="414"/>
      <c r="AI16" s="415"/>
      <c r="AJ16" s="425" t="s">
        <v>9</v>
      </c>
      <c r="AK16" s="426"/>
      <c r="AL16" s="426"/>
      <c r="AM16" s="426"/>
      <c r="AN16" s="426"/>
      <c r="AO16" s="426"/>
      <c r="AP16" s="426"/>
      <c r="AQ16" s="426"/>
      <c r="AR16" s="426"/>
      <c r="AS16" s="426"/>
      <c r="AT16" s="427"/>
      <c r="AU16" s="425" t="s">
        <v>9</v>
      </c>
      <c r="AV16" s="426"/>
      <c r="AW16" s="426"/>
      <c r="AX16" s="426"/>
      <c r="AY16" s="426"/>
      <c r="AZ16" s="426"/>
      <c r="BA16" s="426"/>
      <c r="BB16" s="426"/>
      <c r="BC16" s="426"/>
      <c r="BD16" s="427"/>
      <c r="BE16" s="438" t="s">
        <v>9</v>
      </c>
      <c r="BF16" s="439"/>
      <c r="BG16" s="439"/>
      <c r="BH16" s="439"/>
      <c r="BI16" s="439"/>
      <c r="BJ16" s="439"/>
      <c r="BK16" s="439"/>
      <c r="BL16" s="439"/>
      <c r="BM16" s="439"/>
      <c r="BN16" s="439"/>
      <c r="BO16" s="440"/>
      <c r="BP16" s="438">
        <f>SUM(BP15:CB15)</f>
        <v>1000</v>
      </c>
      <c r="BQ16" s="439"/>
      <c r="BR16" s="439"/>
      <c r="BS16" s="439"/>
      <c r="BT16" s="439"/>
      <c r="BU16" s="439"/>
      <c r="BV16" s="439"/>
      <c r="BW16" s="439"/>
      <c r="BX16" s="439"/>
      <c r="BY16" s="439"/>
      <c r="BZ16" s="439"/>
      <c r="CA16" s="439"/>
      <c r="CB16" s="440"/>
    </row>
    <row r="17" spans="1:91" x14ac:dyDescent="0.25">
      <c r="A17" s="432"/>
      <c r="B17" s="433"/>
      <c r="C17" s="433"/>
      <c r="D17" s="434"/>
      <c r="E17" s="413" t="s">
        <v>121</v>
      </c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5"/>
      <c r="AJ17" s="425" t="s">
        <v>9</v>
      </c>
      <c r="AK17" s="426"/>
      <c r="AL17" s="426"/>
      <c r="AM17" s="426"/>
      <c r="AN17" s="426"/>
      <c r="AO17" s="426"/>
      <c r="AP17" s="426"/>
      <c r="AQ17" s="426"/>
      <c r="AR17" s="426"/>
      <c r="AS17" s="426"/>
      <c r="AT17" s="427"/>
      <c r="AU17" s="425" t="s">
        <v>9</v>
      </c>
      <c r="AV17" s="426"/>
      <c r="AW17" s="426"/>
      <c r="AX17" s="426"/>
      <c r="AY17" s="426"/>
      <c r="AZ17" s="426"/>
      <c r="BA17" s="426"/>
      <c r="BB17" s="426"/>
      <c r="BC17" s="426"/>
      <c r="BD17" s="427"/>
      <c r="BE17" s="438" t="s">
        <v>9</v>
      </c>
      <c r="BF17" s="439"/>
      <c r="BG17" s="439"/>
      <c r="BH17" s="439"/>
      <c r="BI17" s="439"/>
      <c r="BJ17" s="439"/>
      <c r="BK17" s="439"/>
      <c r="BL17" s="439"/>
      <c r="BM17" s="439"/>
      <c r="BN17" s="439"/>
      <c r="BO17" s="440"/>
      <c r="BP17" s="477">
        <f>BP16</f>
        <v>1000</v>
      </c>
      <c r="BQ17" s="478"/>
      <c r="BR17" s="478"/>
      <c r="BS17" s="478"/>
      <c r="BT17" s="478"/>
      <c r="BU17" s="478"/>
      <c r="BV17" s="478"/>
      <c r="BW17" s="478"/>
      <c r="BX17" s="478"/>
      <c r="BY17" s="478"/>
      <c r="BZ17" s="478"/>
      <c r="CA17" s="478"/>
      <c r="CB17" s="479"/>
    </row>
    <row r="18" spans="1:91" s="23" customFormat="1" ht="21.75" customHeight="1" x14ac:dyDescent="0.3">
      <c r="A18" s="389" t="s">
        <v>521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</row>
    <row r="20" spans="1:91" x14ac:dyDescent="0.25">
      <c r="A20" s="386" t="s">
        <v>88</v>
      </c>
      <c r="B20" s="387"/>
      <c r="C20" s="387"/>
      <c r="D20" s="388"/>
      <c r="E20" s="386" t="s">
        <v>122</v>
      </c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8"/>
      <c r="AJ20" s="386" t="s">
        <v>124</v>
      </c>
      <c r="AK20" s="387"/>
      <c r="AL20" s="387"/>
      <c r="AM20" s="387"/>
      <c r="AN20" s="387"/>
      <c r="AO20" s="387"/>
      <c r="AP20" s="387"/>
      <c r="AQ20" s="387"/>
      <c r="AR20" s="387"/>
      <c r="AS20" s="387"/>
      <c r="AT20" s="388"/>
      <c r="AU20" s="386" t="s">
        <v>124</v>
      </c>
      <c r="AV20" s="387"/>
      <c r="AW20" s="387"/>
      <c r="AX20" s="387"/>
      <c r="AY20" s="387"/>
      <c r="AZ20" s="387"/>
      <c r="BA20" s="387"/>
      <c r="BB20" s="387"/>
      <c r="BC20" s="387"/>
      <c r="BD20" s="388"/>
      <c r="BE20" s="386" t="s">
        <v>194</v>
      </c>
      <c r="BF20" s="387"/>
      <c r="BG20" s="387"/>
      <c r="BH20" s="387"/>
      <c r="BI20" s="387"/>
      <c r="BJ20" s="387"/>
      <c r="BK20" s="387"/>
      <c r="BL20" s="387"/>
      <c r="BM20" s="387"/>
      <c r="BN20" s="387"/>
      <c r="BO20" s="388"/>
      <c r="BP20" s="386" t="s">
        <v>78</v>
      </c>
      <c r="BQ20" s="387"/>
      <c r="BR20" s="387"/>
      <c r="BS20" s="387"/>
      <c r="BT20" s="387"/>
      <c r="BU20" s="387"/>
      <c r="BV20" s="387"/>
      <c r="BW20" s="387"/>
      <c r="BX20" s="387"/>
      <c r="BY20" s="387"/>
      <c r="BZ20" s="387"/>
      <c r="CA20" s="387"/>
      <c r="CB20" s="388"/>
    </row>
    <row r="21" spans="1:91" x14ac:dyDescent="0.25">
      <c r="A21" s="383" t="s">
        <v>95</v>
      </c>
      <c r="B21" s="384"/>
      <c r="C21" s="384"/>
      <c r="D21" s="385"/>
      <c r="E21" s="383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5"/>
      <c r="AJ21" s="383" t="s">
        <v>195</v>
      </c>
      <c r="AK21" s="384"/>
      <c r="AL21" s="384"/>
      <c r="AM21" s="384"/>
      <c r="AN21" s="384"/>
      <c r="AO21" s="384"/>
      <c r="AP21" s="384"/>
      <c r="AQ21" s="384"/>
      <c r="AR21" s="384"/>
      <c r="AS21" s="384"/>
      <c r="AT21" s="385"/>
      <c r="AU21" s="383" t="s">
        <v>196</v>
      </c>
      <c r="AV21" s="384"/>
      <c r="AW21" s="384"/>
      <c r="AX21" s="384"/>
      <c r="AY21" s="384"/>
      <c r="AZ21" s="384"/>
      <c r="BA21" s="384"/>
      <c r="BB21" s="384"/>
      <c r="BC21" s="384"/>
      <c r="BD21" s="385"/>
      <c r="BE21" s="383" t="s">
        <v>197</v>
      </c>
      <c r="BF21" s="384"/>
      <c r="BG21" s="384"/>
      <c r="BH21" s="384"/>
      <c r="BI21" s="384"/>
      <c r="BJ21" s="384"/>
      <c r="BK21" s="384"/>
      <c r="BL21" s="384"/>
      <c r="BM21" s="384"/>
      <c r="BN21" s="384"/>
      <c r="BO21" s="385"/>
      <c r="BP21" s="383" t="s">
        <v>128</v>
      </c>
      <c r="BQ21" s="384"/>
      <c r="BR21" s="384"/>
      <c r="BS21" s="384"/>
      <c r="BT21" s="384"/>
      <c r="BU21" s="384"/>
      <c r="BV21" s="384"/>
      <c r="BW21" s="384"/>
      <c r="BX21" s="384"/>
      <c r="BY21" s="384"/>
      <c r="BZ21" s="384"/>
      <c r="CA21" s="384"/>
      <c r="CB21" s="385"/>
    </row>
    <row r="22" spans="1:91" x14ac:dyDescent="0.25">
      <c r="A22" s="383"/>
      <c r="B22" s="384"/>
      <c r="C22" s="384"/>
      <c r="D22" s="385"/>
      <c r="E22" s="383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5"/>
      <c r="AJ22" s="383"/>
      <c r="AK22" s="384"/>
      <c r="AL22" s="384"/>
      <c r="AM22" s="384"/>
      <c r="AN22" s="384"/>
      <c r="AO22" s="384"/>
      <c r="AP22" s="384"/>
      <c r="AQ22" s="384"/>
      <c r="AR22" s="384"/>
      <c r="AS22" s="384"/>
      <c r="AT22" s="385"/>
      <c r="AU22" s="383" t="s">
        <v>198</v>
      </c>
      <c r="AV22" s="384"/>
      <c r="AW22" s="384"/>
      <c r="AX22" s="384"/>
      <c r="AY22" s="384"/>
      <c r="AZ22" s="384"/>
      <c r="BA22" s="384"/>
      <c r="BB22" s="384"/>
      <c r="BC22" s="384"/>
      <c r="BD22" s="385"/>
      <c r="BE22" s="383" t="s">
        <v>131</v>
      </c>
      <c r="BF22" s="384"/>
      <c r="BG22" s="384"/>
      <c r="BH22" s="384"/>
      <c r="BI22" s="384"/>
      <c r="BJ22" s="384"/>
      <c r="BK22" s="384"/>
      <c r="BL22" s="384"/>
      <c r="BM22" s="384"/>
      <c r="BN22" s="384"/>
      <c r="BO22" s="385"/>
      <c r="BP22" s="383"/>
      <c r="BQ22" s="384"/>
      <c r="BR22" s="384"/>
      <c r="BS22" s="384"/>
      <c r="BT22" s="384"/>
      <c r="BU22" s="384"/>
      <c r="BV22" s="384"/>
      <c r="BW22" s="384"/>
      <c r="BX22" s="384"/>
      <c r="BY22" s="384"/>
      <c r="BZ22" s="384"/>
      <c r="CA22" s="384"/>
      <c r="CB22" s="385"/>
    </row>
    <row r="23" spans="1:91" x14ac:dyDescent="0.25">
      <c r="A23" s="429"/>
      <c r="B23" s="430"/>
      <c r="C23" s="430"/>
      <c r="D23" s="431"/>
      <c r="E23" s="429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0"/>
      <c r="AD23" s="430"/>
      <c r="AE23" s="430"/>
      <c r="AF23" s="430"/>
      <c r="AG23" s="430"/>
      <c r="AH23" s="430"/>
      <c r="AI23" s="431"/>
      <c r="AJ23" s="429"/>
      <c r="AK23" s="430"/>
      <c r="AL23" s="430"/>
      <c r="AM23" s="430"/>
      <c r="AN23" s="430"/>
      <c r="AO23" s="430"/>
      <c r="AP23" s="430"/>
      <c r="AQ23" s="430"/>
      <c r="AR23" s="430"/>
      <c r="AS23" s="430"/>
      <c r="AT23" s="431"/>
      <c r="AU23" s="429"/>
      <c r="AV23" s="430"/>
      <c r="AW23" s="430"/>
      <c r="AX23" s="430"/>
      <c r="AY23" s="430"/>
      <c r="AZ23" s="430"/>
      <c r="BA23" s="430"/>
      <c r="BB23" s="430"/>
      <c r="BC23" s="430"/>
      <c r="BD23" s="431"/>
      <c r="BE23" s="429"/>
      <c r="BF23" s="430"/>
      <c r="BG23" s="430"/>
      <c r="BH23" s="430"/>
      <c r="BI23" s="430"/>
      <c r="BJ23" s="430"/>
      <c r="BK23" s="430"/>
      <c r="BL23" s="430"/>
      <c r="BM23" s="430"/>
      <c r="BN23" s="430"/>
      <c r="BO23" s="431"/>
      <c r="BP23" s="429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  <c r="CB23" s="431"/>
    </row>
    <row r="24" spans="1:91" x14ac:dyDescent="0.25">
      <c r="A24" s="429">
        <v>1</v>
      </c>
      <c r="B24" s="430"/>
      <c r="C24" s="430"/>
      <c r="D24" s="431"/>
      <c r="E24" s="429">
        <v>2</v>
      </c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0"/>
      <c r="AC24" s="430"/>
      <c r="AD24" s="430"/>
      <c r="AE24" s="430"/>
      <c r="AF24" s="430"/>
      <c r="AG24" s="430"/>
      <c r="AH24" s="430"/>
      <c r="AI24" s="431"/>
      <c r="AJ24" s="429">
        <v>3</v>
      </c>
      <c r="AK24" s="430"/>
      <c r="AL24" s="430"/>
      <c r="AM24" s="430"/>
      <c r="AN24" s="430"/>
      <c r="AO24" s="430"/>
      <c r="AP24" s="430"/>
      <c r="AQ24" s="430"/>
      <c r="AR24" s="430"/>
      <c r="AS24" s="430"/>
      <c r="AT24" s="431"/>
      <c r="AU24" s="429">
        <v>4</v>
      </c>
      <c r="AV24" s="430"/>
      <c r="AW24" s="430"/>
      <c r="AX24" s="430"/>
      <c r="AY24" s="430"/>
      <c r="AZ24" s="430"/>
      <c r="BA24" s="430"/>
      <c r="BB24" s="430"/>
      <c r="BC24" s="430"/>
      <c r="BD24" s="431"/>
      <c r="BE24" s="429">
        <v>5</v>
      </c>
      <c r="BF24" s="430"/>
      <c r="BG24" s="430"/>
      <c r="BH24" s="430"/>
      <c r="BI24" s="430"/>
      <c r="BJ24" s="430"/>
      <c r="BK24" s="430"/>
      <c r="BL24" s="430"/>
      <c r="BM24" s="430"/>
      <c r="BN24" s="430"/>
      <c r="BO24" s="431"/>
      <c r="BP24" s="429">
        <v>6</v>
      </c>
      <c r="BQ24" s="430"/>
      <c r="BR24" s="430"/>
      <c r="BS24" s="430"/>
      <c r="BT24" s="430"/>
      <c r="BU24" s="430"/>
      <c r="BV24" s="430"/>
      <c r="BW24" s="430"/>
      <c r="BX24" s="430"/>
      <c r="BY24" s="430"/>
      <c r="BZ24" s="430"/>
      <c r="CA24" s="430"/>
      <c r="CB24" s="431"/>
    </row>
    <row r="25" spans="1:91" x14ac:dyDescent="0.25">
      <c r="A25" s="425">
        <v>1</v>
      </c>
      <c r="B25" s="426"/>
      <c r="C25" s="426"/>
      <c r="D25" s="427"/>
      <c r="E25" s="432" t="s">
        <v>300</v>
      </c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4"/>
      <c r="AJ25" s="425">
        <v>1</v>
      </c>
      <c r="AK25" s="426"/>
      <c r="AL25" s="426"/>
      <c r="AM25" s="426"/>
      <c r="AN25" s="426"/>
      <c r="AO25" s="426"/>
      <c r="AP25" s="426"/>
      <c r="AQ25" s="426"/>
      <c r="AR25" s="426"/>
      <c r="AS25" s="426"/>
      <c r="AT25" s="427"/>
      <c r="AU25" s="425">
        <v>12</v>
      </c>
      <c r="AV25" s="426"/>
      <c r="AW25" s="426"/>
      <c r="AX25" s="426"/>
      <c r="AY25" s="426"/>
      <c r="AZ25" s="426"/>
      <c r="BA25" s="426"/>
      <c r="BB25" s="426"/>
      <c r="BC25" s="426"/>
      <c r="BD25" s="427"/>
      <c r="BE25" s="492">
        <v>492</v>
      </c>
      <c r="BF25" s="493"/>
      <c r="BG25" s="493"/>
      <c r="BH25" s="493"/>
      <c r="BI25" s="493"/>
      <c r="BJ25" s="493"/>
      <c r="BK25" s="493"/>
      <c r="BL25" s="493"/>
      <c r="BM25" s="493"/>
      <c r="BN25" s="493"/>
      <c r="BO25" s="494"/>
      <c r="BP25" s="438">
        <f>AJ25*AU25*BE25</f>
        <v>5904</v>
      </c>
      <c r="BQ25" s="439"/>
      <c r="BR25" s="439"/>
      <c r="BS25" s="439"/>
      <c r="BT25" s="439"/>
      <c r="BU25" s="439"/>
      <c r="BV25" s="439"/>
      <c r="BW25" s="439"/>
      <c r="BX25" s="439"/>
      <c r="BY25" s="439"/>
      <c r="BZ25" s="439"/>
      <c r="CA25" s="439"/>
      <c r="CB25" s="440"/>
      <c r="CM25" s="26">
        <f>5800/12</f>
        <v>483.33333333333331</v>
      </c>
    </row>
    <row r="26" spans="1:91" x14ac:dyDescent="0.25">
      <c r="A26" s="425">
        <v>2</v>
      </c>
      <c r="B26" s="426"/>
      <c r="C26" s="426"/>
      <c r="D26" s="427"/>
      <c r="E26" s="432" t="s">
        <v>470</v>
      </c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4"/>
      <c r="AJ26" s="425">
        <v>1</v>
      </c>
      <c r="AK26" s="426"/>
      <c r="AL26" s="426"/>
      <c r="AM26" s="426"/>
      <c r="AN26" s="426"/>
      <c r="AO26" s="426"/>
      <c r="AP26" s="426"/>
      <c r="AQ26" s="426"/>
      <c r="AR26" s="426"/>
      <c r="AS26" s="426"/>
      <c r="AT26" s="427"/>
      <c r="AU26" s="425">
        <v>1</v>
      </c>
      <c r="AV26" s="426"/>
      <c r="AW26" s="426"/>
      <c r="AX26" s="426"/>
      <c r="AY26" s="426"/>
      <c r="AZ26" s="426"/>
      <c r="BA26" s="426"/>
      <c r="BB26" s="426"/>
      <c r="BC26" s="426"/>
      <c r="BD26" s="427"/>
      <c r="BE26" s="492">
        <v>500</v>
      </c>
      <c r="BF26" s="493"/>
      <c r="BG26" s="493"/>
      <c r="BH26" s="493"/>
      <c r="BI26" s="493"/>
      <c r="BJ26" s="493"/>
      <c r="BK26" s="493"/>
      <c r="BL26" s="493"/>
      <c r="BM26" s="493"/>
      <c r="BN26" s="493"/>
      <c r="BO26" s="494"/>
      <c r="BP26" s="438">
        <f>AJ26*AU26*BE26</f>
        <v>500</v>
      </c>
      <c r="BQ26" s="439"/>
      <c r="BR26" s="439"/>
      <c r="BS26" s="439"/>
      <c r="BT26" s="439"/>
      <c r="BU26" s="439"/>
      <c r="BV26" s="439"/>
      <c r="BW26" s="439"/>
      <c r="BX26" s="439"/>
      <c r="BY26" s="439"/>
      <c r="BZ26" s="439"/>
      <c r="CA26" s="439"/>
      <c r="CB26" s="440"/>
    </row>
    <row r="27" spans="1:91" ht="28.5" customHeight="1" x14ac:dyDescent="0.25">
      <c r="A27" s="425">
        <v>3</v>
      </c>
      <c r="B27" s="426"/>
      <c r="C27" s="426"/>
      <c r="D27" s="427"/>
      <c r="E27" s="395" t="s">
        <v>199</v>
      </c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6"/>
      <c r="AI27" s="397"/>
      <c r="AJ27" s="425">
        <v>1</v>
      </c>
      <c r="AK27" s="426"/>
      <c r="AL27" s="426"/>
      <c r="AM27" s="426"/>
      <c r="AN27" s="426"/>
      <c r="AO27" s="426"/>
      <c r="AP27" s="426"/>
      <c r="AQ27" s="426"/>
      <c r="AR27" s="426"/>
      <c r="AS27" s="426"/>
      <c r="AT27" s="427"/>
      <c r="AU27" s="425">
        <v>12</v>
      </c>
      <c r="AV27" s="426"/>
      <c r="AW27" s="426"/>
      <c r="AX27" s="426"/>
      <c r="AY27" s="426"/>
      <c r="AZ27" s="426"/>
      <c r="BA27" s="426"/>
      <c r="BB27" s="426"/>
      <c r="BC27" s="426"/>
      <c r="BD27" s="427"/>
      <c r="BE27" s="492">
        <v>1300</v>
      </c>
      <c r="BF27" s="493"/>
      <c r="BG27" s="493"/>
      <c r="BH27" s="493"/>
      <c r="BI27" s="493"/>
      <c r="BJ27" s="493"/>
      <c r="BK27" s="493"/>
      <c r="BL27" s="493"/>
      <c r="BM27" s="493"/>
      <c r="BN27" s="493"/>
      <c r="BO27" s="494"/>
      <c r="BP27" s="438">
        <f>AJ27*AU27*BE27</f>
        <v>15600</v>
      </c>
      <c r="BQ27" s="439"/>
      <c r="BR27" s="439"/>
      <c r="BS27" s="439"/>
      <c r="BT27" s="439"/>
      <c r="BU27" s="439"/>
      <c r="BV27" s="439"/>
      <c r="BW27" s="439"/>
      <c r="BX27" s="439"/>
      <c r="BY27" s="439"/>
      <c r="BZ27" s="439"/>
      <c r="CA27" s="439"/>
      <c r="CB27" s="440"/>
    </row>
    <row r="28" spans="1:91" x14ac:dyDescent="0.25">
      <c r="A28" s="432"/>
      <c r="B28" s="433"/>
      <c r="C28" s="433"/>
      <c r="D28" s="434"/>
      <c r="E28" s="413" t="s">
        <v>120</v>
      </c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  <c r="AG28" s="414"/>
      <c r="AH28" s="414"/>
      <c r="AI28" s="415"/>
      <c r="AJ28" s="425" t="s">
        <v>9</v>
      </c>
      <c r="AK28" s="426"/>
      <c r="AL28" s="426"/>
      <c r="AM28" s="426"/>
      <c r="AN28" s="426"/>
      <c r="AO28" s="426"/>
      <c r="AP28" s="426"/>
      <c r="AQ28" s="426"/>
      <c r="AR28" s="426"/>
      <c r="AS28" s="426"/>
      <c r="AT28" s="427"/>
      <c r="AU28" s="425" t="s">
        <v>9</v>
      </c>
      <c r="AV28" s="426"/>
      <c r="AW28" s="426"/>
      <c r="AX28" s="426"/>
      <c r="AY28" s="426"/>
      <c r="AZ28" s="426"/>
      <c r="BA28" s="426"/>
      <c r="BB28" s="426"/>
      <c r="BC28" s="426"/>
      <c r="BD28" s="427"/>
      <c r="BE28" s="492" t="s">
        <v>9</v>
      </c>
      <c r="BF28" s="493"/>
      <c r="BG28" s="493"/>
      <c r="BH28" s="493"/>
      <c r="BI28" s="493"/>
      <c r="BJ28" s="493"/>
      <c r="BK28" s="493"/>
      <c r="BL28" s="493"/>
      <c r="BM28" s="493"/>
      <c r="BN28" s="493"/>
      <c r="BO28" s="494"/>
      <c r="BP28" s="438">
        <f>SUM(BP25:CB27)</f>
        <v>22004</v>
      </c>
      <c r="BQ28" s="439"/>
      <c r="BR28" s="439"/>
      <c r="BS28" s="439"/>
      <c r="BT28" s="439"/>
      <c r="BU28" s="439"/>
      <c r="BV28" s="439"/>
      <c r="BW28" s="439"/>
      <c r="BX28" s="439"/>
      <c r="BY28" s="439"/>
      <c r="BZ28" s="439"/>
      <c r="CA28" s="439"/>
      <c r="CB28" s="440"/>
    </row>
    <row r="29" spans="1:91" x14ac:dyDescent="0.25">
      <c r="A29" s="432"/>
      <c r="B29" s="433"/>
      <c r="C29" s="433"/>
      <c r="D29" s="434"/>
      <c r="E29" s="413" t="s">
        <v>121</v>
      </c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415"/>
      <c r="AJ29" s="425" t="s">
        <v>9</v>
      </c>
      <c r="AK29" s="426"/>
      <c r="AL29" s="426"/>
      <c r="AM29" s="426"/>
      <c r="AN29" s="426"/>
      <c r="AO29" s="426"/>
      <c r="AP29" s="426"/>
      <c r="AQ29" s="426"/>
      <c r="AR29" s="426"/>
      <c r="AS29" s="426"/>
      <c r="AT29" s="427"/>
      <c r="AU29" s="425" t="s">
        <v>9</v>
      </c>
      <c r="AV29" s="426"/>
      <c r="AW29" s="426"/>
      <c r="AX29" s="426"/>
      <c r="AY29" s="426"/>
      <c r="AZ29" s="426"/>
      <c r="BA29" s="426"/>
      <c r="BB29" s="426"/>
      <c r="BC29" s="426"/>
      <c r="BD29" s="427"/>
      <c r="BE29" s="492" t="s">
        <v>9</v>
      </c>
      <c r="BF29" s="493"/>
      <c r="BG29" s="493"/>
      <c r="BH29" s="493"/>
      <c r="BI29" s="493"/>
      <c r="BJ29" s="493"/>
      <c r="BK29" s="493"/>
      <c r="BL29" s="493"/>
      <c r="BM29" s="493"/>
      <c r="BN29" s="493"/>
      <c r="BO29" s="494"/>
      <c r="BP29" s="477">
        <f>BP28</f>
        <v>22004</v>
      </c>
      <c r="BQ29" s="478"/>
      <c r="BR29" s="478"/>
      <c r="BS29" s="478"/>
      <c r="BT29" s="478"/>
      <c r="BU29" s="478"/>
      <c r="BV29" s="478"/>
      <c r="BW29" s="478"/>
      <c r="BX29" s="478"/>
      <c r="BY29" s="478"/>
      <c r="BZ29" s="478"/>
      <c r="CA29" s="478"/>
      <c r="CB29" s="479"/>
    </row>
    <row r="30" spans="1:91" s="17" customFormat="1" ht="15.6" x14ac:dyDescent="0.3"/>
    <row r="31" spans="1:91" s="23" customFormat="1" ht="33.75" customHeight="1" x14ac:dyDescent="0.3">
      <c r="A31" s="428" t="s">
        <v>413</v>
      </c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8"/>
      <c r="AD31" s="428"/>
      <c r="AE31" s="428"/>
      <c r="AF31" s="428"/>
      <c r="AG31" s="428"/>
      <c r="AH31" s="428"/>
      <c r="AI31" s="428"/>
      <c r="AJ31" s="428"/>
      <c r="AK31" s="428"/>
      <c r="AL31" s="428"/>
      <c r="AM31" s="428"/>
      <c r="AN31" s="428"/>
      <c r="AO31" s="428"/>
      <c r="AP31" s="428"/>
      <c r="AQ31" s="428"/>
      <c r="AR31" s="428"/>
      <c r="AS31" s="428"/>
      <c r="AT31" s="428"/>
      <c r="AU31" s="428"/>
      <c r="AV31" s="428"/>
      <c r="AW31" s="428"/>
      <c r="AX31" s="428"/>
      <c r="AY31" s="428"/>
      <c r="AZ31" s="428"/>
      <c r="BA31" s="428"/>
      <c r="BB31" s="428"/>
      <c r="BC31" s="428"/>
      <c r="BD31" s="428"/>
      <c r="BE31" s="428"/>
      <c r="BF31" s="428"/>
      <c r="BG31" s="428"/>
      <c r="BH31" s="428"/>
      <c r="BI31" s="428"/>
      <c r="BJ31" s="428"/>
      <c r="BK31" s="428"/>
      <c r="BL31" s="428"/>
      <c r="BM31" s="428"/>
      <c r="BN31" s="428"/>
      <c r="BO31" s="428"/>
      <c r="BP31" s="428"/>
      <c r="BQ31" s="428"/>
      <c r="BR31" s="428"/>
      <c r="BS31" s="428"/>
      <c r="BT31" s="428"/>
      <c r="BU31" s="428"/>
      <c r="BV31" s="428"/>
      <c r="BW31" s="428"/>
      <c r="BX31" s="428"/>
      <c r="BY31" s="428"/>
      <c r="BZ31" s="428"/>
      <c r="CA31" s="428"/>
      <c r="CB31" s="428"/>
    </row>
    <row r="33" spans="1:80" x14ac:dyDescent="0.25">
      <c r="A33" s="386" t="s">
        <v>88</v>
      </c>
      <c r="B33" s="387"/>
      <c r="C33" s="387"/>
      <c r="D33" s="388"/>
      <c r="E33" s="386" t="s">
        <v>122</v>
      </c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7"/>
      <c r="AG33" s="387"/>
      <c r="AH33" s="387"/>
      <c r="AI33" s="387"/>
      <c r="AJ33" s="387"/>
      <c r="AK33" s="387"/>
      <c r="AL33" s="387"/>
      <c r="AM33" s="388"/>
      <c r="AN33" s="386" t="s">
        <v>124</v>
      </c>
      <c r="AO33" s="387"/>
      <c r="AP33" s="387"/>
      <c r="AQ33" s="387"/>
      <c r="AR33" s="387"/>
      <c r="AS33" s="387"/>
      <c r="AT33" s="387"/>
      <c r="AU33" s="387"/>
      <c r="AV33" s="388"/>
      <c r="AW33" s="386" t="s">
        <v>200</v>
      </c>
      <c r="AX33" s="387"/>
      <c r="AY33" s="387"/>
      <c r="AZ33" s="387"/>
      <c r="BA33" s="387"/>
      <c r="BB33" s="387"/>
      <c r="BC33" s="387"/>
      <c r="BD33" s="387"/>
      <c r="BE33" s="387"/>
      <c r="BF33" s="387"/>
      <c r="BG33" s="387"/>
      <c r="BH33" s="387"/>
      <c r="BI33" s="388"/>
      <c r="BJ33" s="386" t="s">
        <v>78</v>
      </c>
      <c r="BK33" s="387"/>
      <c r="BL33" s="387"/>
      <c r="BM33" s="387"/>
      <c r="BN33" s="387"/>
      <c r="BO33" s="387"/>
      <c r="BP33" s="387"/>
      <c r="BQ33" s="387"/>
      <c r="BR33" s="387"/>
      <c r="BS33" s="387"/>
      <c r="BT33" s="387"/>
      <c r="BU33" s="387"/>
      <c r="BV33" s="387"/>
      <c r="BW33" s="387"/>
      <c r="BX33" s="387"/>
      <c r="BY33" s="387"/>
      <c r="BZ33" s="387"/>
      <c r="CA33" s="387"/>
      <c r="CB33" s="388"/>
    </row>
    <row r="34" spans="1:80" x14ac:dyDescent="0.25">
      <c r="A34" s="383" t="s">
        <v>95</v>
      </c>
      <c r="B34" s="384"/>
      <c r="C34" s="384"/>
      <c r="D34" s="385"/>
      <c r="E34" s="383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5"/>
      <c r="AN34" s="383" t="s">
        <v>201</v>
      </c>
      <c r="AO34" s="384"/>
      <c r="AP34" s="384"/>
      <c r="AQ34" s="384"/>
      <c r="AR34" s="384"/>
      <c r="AS34" s="384"/>
      <c r="AT34" s="384"/>
      <c r="AU34" s="384"/>
      <c r="AV34" s="385"/>
      <c r="AW34" s="383" t="s">
        <v>202</v>
      </c>
      <c r="AX34" s="384"/>
      <c r="AY34" s="384"/>
      <c r="AZ34" s="384"/>
      <c r="BA34" s="384"/>
      <c r="BB34" s="384"/>
      <c r="BC34" s="384"/>
      <c r="BD34" s="384"/>
      <c r="BE34" s="384"/>
      <c r="BF34" s="384"/>
      <c r="BG34" s="384"/>
      <c r="BH34" s="384"/>
      <c r="BI34" s="385"/>
      <c r="BJ34" s="383" t="s">
        <v>179</v>
      </c>
      <c r="BK34" s="384"/>
      <c r="BL34" s="384"/>
      <c r="BM34" s="384"/>
      <c r="BN34" s="384"/>
      <c r="BO34" s="384"/>
      <c r="BP34" s="384"/>
      <c r="BQ34" s="384"/>
      <c r="BR34" s="384"/>
      <c r="BS34" s="384"/>
      <c r="BT34" s="384"/>
      <c r="BU34" s="384"/>
      <c r="BV34" s="384"/>
      <c r="BW34" s="384"/>
      <c r="BX34" s="384"/>
      <c r="BY34" s="384"/>
      <c r="BZ34" s="384"/>
      <c r="CA34" s="384"/>
      <c r="CB34" s="385"/>
    </row>
    <row r="35" spans="1:80" x14ac:dyDescent="0.25">
      <c r="A35" s="383"/>
      <c r="B35" s="384"/>
      <c r="C35" s="384"/>
      <c r="D35" s="385"/>
      <c r="E35" s="383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/>
      <c r="AJ35" s="384"/>
      <c r="AK35" s="384"/>
      <c r="AL35" s="384"/>
      <c r="AM35" s="385"/>
      <c r="AN35" s="383" t="s">
        <v>203</v>
      </c>
      <c r="AO35" s="384"/>
      <c r="AP35" s="384"/>
      <c r="AQ35" s="384"/>
      <c r="AR35" s="384"/>
      <c r="AS35" s="384"/>
      <c r="AT35" s="384"/>
      <c r="AU35" s="384"/>
      <c r="AV35" s="385"/>
      <c r="AW35" s="383" t="s">
        <v>131</v>
      </c>
      <c r="AX35" s="384"/>
      <c r="AY35" s="384"/>
      <c r="AZ35" s="384"/>
      <c r="BA35" s="384"/>
      <c r="BB35" s="384"/>
      <c r="BC35" s="384"/>
      <c r="BD35" s="384"/>
      <c r="BE35" s="384"/>
      <c r="BF35" s="384"/>
      <c r="BG35" s="384"/>
      <c r="BH35" s="384"/>
      <c r="BI35" s="385"/>
      <c r="BJ35" s="383"/>
      <c r="BK35" s="384"/>
      <c r="BL35" s="384"/>
      <c r="BM35" s="384"/>
      <c r="BN35" s="384"/>
      <c r="BO35" s="384"/>
      <c r="BP35" s="384"/>
      <c r="BQ35" s="384"/>
      <c r="BR35" s="384"/>
      <c r="BS35" s="384"/>
      <c r="BT35" s="384"/>
      <c r="BU35" s="384"/>
      <c r="BV35" s="384"/>
      <c r="BW35" s="384"/>
      <c r="BX35" s="384"/>
      <c r="BY35" s="384"/>
      <c r="BZ35" s="384"/>
      <c r="CA35" s="384"/>
      <c r="CB35" s="385"/>
    </row>
    <row r="36" spans="1:80" x14ac:dyDescent="0.25">
      <c r="A36" s="383"/>
      <c r="B36" s="384"/>
      <c r="C36" s="384"/>
      <c r="D36" s="385"/>
      <c r="E36" s="383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384"/>
      <c r="AL36" s="384"/>
      <c r="AM36" s="385"/>
      <c r="AN36" s="383"/>
      <c r="AO36" s="384"/>
      <c r="AP36" s="384"/>
      <c r="AQ36" s="384"/>
      <c r="AR36" s="384"/>
      <c r="AS36" s="384"/>
      <c r="AT36" s="384"/>
      <c r="AU36" s="384"/>
      <c r="AV36" s="385"/>
      <c r="AW36" s="383"/>
      <c r="AX36" s="384"/>
      <c r="AY36" s="384"/>
      <c r="AZ36" s="384"/>
      <c r="BA36" s="384"/>
      <c r="BB36" s="384"/>
      <c r="BC36" s="384"/>
      <c r="BD36" s="384"/>
      <c r="BE36" s="384"/>
      <c r="BF36" s="384"/>
      <c r="BG36" s="384"/>
      <c r="BH36" s="384"/>
      <c r="BI36" s="385"/>
      <c r="BJ36" s="383"/>
      <c r="BK36" s="384"/>
      <c r="BL36" s="384"/>
      <c r="BM36" s="384"/>
      <c r="BN36" s="384"/>
      <c r="BO36" s="384"/>
      <c r="BP36" s="384"/>
      <c r="BQ36" s="384"/>
      <c r="BR36" s="384"/>
      <c r="BS36" s="384"/>
      <c r="BT36" s="384"/>
      <c r="BU36" s="384"/>
      <c r="BV36" s="384"/>
      <c r="BW36" s="384"/>
      <c r="BX36" s="384"/>
      <c r="BY36" s="384"/>
      <c r="BZ36" s="384"/>
      <c r="CA36" s="384"/>
      <c r="CB36" s="385"/>
    </row>
    <row r="37" spans="1:80" x14ac:dyDescent="0.25">
      <c r="A37" s="392">
        <v>1</v>
      </c>
      <c r="B37" s="393"/>
      <c r="C37" s="393"/>
      <c r="D37" s="394"/>
      <c r="E37" s="392">
        <v>2</v>
      </c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3"/>
      <c r="AI37" s="393"/>
      <c r="AJ37" s="393"/>
      <c r="AK37" s="393"/>
      <c r="AL37" s="393"/>
      <c r="AM37" s="394"/>
      <c r="AN37" s="392">
        <v>3</v>
      </c>
      <c r="AO37" s="393"/>
      <c r="AP37" s="393"/>
      <c r="AQ37" s="393"/>
      <c r="AR37" s="393"/>
      <c r="AS37" s="393"/>
      <c r="AT37" s="393"/>
      <c r="AU37" s="393"/>
      <c r="AV37" s="394"/>
      <c r="AW37" s="392">
        <v>4</v>
      </c>
      <c r="AX37" s="393"/>
      <c r="AY37" s="393"/>
      <c r="AZ37" s="393"/>
      <c r="BA37" s="393"/>
      <c r="BB37" s="393"/>
      <c r="BC37" s="393"/>
      <c r="BD37" s="393"/>
      <c r="BE37" s="393"/>
      <c r="BF37" s="393"/>
      <c r="BG37" s="393"/>
      <c r="BH37" s="393"/>
      <c r="BI37" s="394"/>
      <c r="BJ37" s="392">
        <v>5</v>
      </c>
      <c r="BK37" s="393"/>
      <c r="BL37" s="393"/>
      <c r="BM37" s="393"/>
      <c r="BN37" s="393"/>
      <c r="BO37" s="393"/>
      <c r="BP37" s="393"/>
      <c r="BQ37" s="393"/>
      <c r="BR37" s="393"/>
      <c r="BS37" s="393"/>
      <c r="BT37" s="393"/>
      <c r="BU37" s="393"/>
      <c r="BV37" s="393"/>
      <c r="BW37" s="393"/>
      <c r="BX37" s="393"/>
      <c r="BY37" s="393"/>
      <c r="BZ37" s="393"/>
      <c r="CA37" s="393"/>
      <c r="CB37" s="394"/>
    </row>
    <row r="38" spans="1:80" x14ac:dyDescent="0.25">
      <c r="A38" s="432"/>
      <c r="B38" s="433"/>
      <c r="C38" s="433"/>
      <c r="D38" s="434"/>
      <c r="E38" s="432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3"/>
      <c r="AL38" s="433"/>
      <c r="AM38" s="434"/>
      <c r="AN38" s="413"/>
      <c r="AO38" s="414"/>
      <c r="AP38" s="414"/>
      <c r="AQ38" s="414"/>
      <c r="AR38" s="414"/>
      <c r="AS38" s="414"/>
      <c r="AT38" s="414"/>
      <c r="AU38" s="414"/>
      <c r="AV38" s="415"/>
      <c r="AW38" s="435"/>
      <c r="AX38" s="436"/>
      <c r="AY38" s="436"/>
      <c r="AZ38" s="436"/>
      <c r="BA38" s="436"/>
      <c r="BB38" s="436"/>
      <c r="BC38" s="436"/>
      <c r="BD38" s="436"/>
      <c r="BE38" s="436"/>
      <c r="BF38" s="436"/>
      <c r="BG38" s="436"/>
      <c r="BH38" s="436"/>
      <c r="BI38" s="437"/>
      <c r="BJ38" s="435"/>
      <c r="BK38" s="436"/>
      <c r="BL38" s="436"/>
      <c r="BM38" s="436"/>
      <c r="BN38" s="436"/>
      <c r="BO38" s="436"/>
      <c r="BP38" s="436"/>
      <c r="BQ38" s="436"/>
      <c r="BR38" s="436"/>
      <c r="BS38" s="436"/>
      <c r="BT38" s="436"/>
      <c r="BU38" s="436"/>
      <c r="BV38" s="436"/>
      <c r="BW38" s="436"/>
      <c r="BX38" s="436"/>
      <c r="BY38" s="436"/>
      <c r="BZ38" s="436"/>
      <c r="CA38" s="436"/>
      <c r="CB38" s="437"/>
    </row>
    <row r="39" spans="1:80" x14ac:dyDescent="0.25">
      <c r="A39" s="432"/>
      <c r="B39" s="433"/>
      <c r="C39" s="433"/>
      <c r="D39" s="434"/>
      <c r="E39" s="432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33"/>
      <c r="AD39" s="433"/>
      <c r="AE39" s="433"/>
      <c r="AF39" s="433"/>
      <c r="AG39" s="433"/>
      <c r="AH39" s="433"/>
      <c r="AI39" s="433"/>
      <c r="AJ39" s="433"/>
      <c r="AK39" s="433"/>
      <c r="AL39" s="433"/>
      <c r="AM39" s="434"/>
      <c r="AN39" s="413"/>
      <c r="AO39" s="414"/>
      <c r="AP39" s="414"/>
      <c r="AQ39" s="414"/>
      <c r="AR39" s="414"/>
      <c r="AS39" s="414"/>
      <c r="AT39" s="414"/>
      <c r="AU39" s="414"/>
      <c r="AV39" s="415"/>
      <c r="AW39" s="435"/>
      <c r="AX39" s="436"/>
      <c r="AY39" s="436"/>
      <c r="AZ39" s="436"/>
      <c r="BA39" s="436"/>
      <c r="BB39" s="436"/>
      <c r="BC39" s="436"/>
      <c r="BD39" s="436"/>
      <c r="BE39" s="436"/>
      <c r="BF39" s="436"/>
      <c r="BG39" s="436"/>
      <c r="BH39" s="436"/>
      <c r="BI39" s="437"/>
      <c r="BJ39" s="435"/>
      <c r="BK39" s="436"/>
      <c r="BL39" s="436"/>
      <c r="BM39" s="436"/>
      <c r="BN39" s="436"/>
      <c r="BO39" s="436"/>
      <c r="BP39" s="436"/>
      <c r="BQ39" s="436"/>
      <c r="BR39" s="436"/>
      <c r="BS39" s="436"/>
      <c r="BT39" s="436"/>
      <c r="BU39" s="436"/>
      <c r="BV39" s="436"/>
      <c r="BW39" s="436"/>
      <c r="BX39" s="436"/>
      <c r="BY39" s="436"/>
      <c r="BZ39" s="436"/>
      <c r="CA39" s="436"/>
      <c r="CB39" s="437"/>
    </row>
    <row r="40" spans="1:80" x14ac:dyDescent="0.25">
      <c r="A40" s="432"/>
      <c r="B40" s="433"/>
      <c r="C40" s="433"/>
      <c r="D40" s="434"/>
      <c r="E40" s="413" t="s">
        <v>120</v>
      </c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4"/>
      <c r="AG40" s="414"/>
      <c r="AH40" s="414"/>
      <c r="AI40" s="414"/>
      <c r="AJ40" s="414"/>
      <c r="AK40" s="414"/>
      <c r="AL40" s="414"/>
      <c r="AM40" s="415"/>
      <c r="AN40" s="413"/>
      <c r="AO40" s="414"/>
      <c r="AP40" s="414"/>
      <c r="AQ40" s="414"/>
      <c r="AR40" s="414"/>
      <c r="AS40" s="414"/>
      <c r="AT40" s="414"/>
      <c r="AU40" s="414"/>
      <c r="AV40" s="415"/>
      <c r="AW40" s="413"/>
      <c r="AX40" s="414"/>
      <c r="AY40" s="414"/>
      <c r="AZ40" s="414"/>
      <c r="BA40" s="414"/>
      <c r="BB40" s="414"/>
      <c r="BC40" s="414"/>
      <c r="BD40" s="414"/>
      <c r="BE40" s="414"/>
      <c r="BF40" s="414"/>
      <c r="BG40" s="414"/>
      <c r="BH40" s="414"/>
      <c r="BI40" s="415"/>
      <c r="BJ40" s="435">
        <v>0</v>
      </c>
      <c r="BK40" s="436"/>
      <c r="BL40" s="436"/>
      <c r="BM40" s="436"/>
      <c r="BN40" s="436"/>
      <c r="BO40" s="436"/>
      <c r="BP40" s="436"/>
      <c r="BQ40" s="436"/>
      <c r="BR40" s="436"/>
      <c r="BS40" s="436"/>
      <c r="BT40" s="436"/>
      <c r="BU40" s="436"/>
      <c r="BV40" s="436"/>
      <c r="BW40" s="436"/>
      <c r="BX40" s="436"/>
      <c r="BY40" s="436"/>
      <c r="BZ40" s="436"/>
      <c r="CA40" s="436"/>
      <c r="CB40" s="437"/>
    </row>
    <row r="41" spans="1:80" s="23" customFormat="1" ht="15.6" x14ac:dyDescent="0.3"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</row>
    <row r="42" spans="1:80" s="23" customFormat="1" ht="33.75" customHeight="1" x14ac:dyDescent="0.3">
      <c r="A42" s="428" t="s">
        <v>414</v>
      </c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8"/>
      <c r="AA42" s="428"/>
      <c r="AB42" s="428"/>
      <c r="AC42" s="428"/>
      <c r="AD42" s="428"/>
      <c r="AE42" s="428"/>
      <c r="AF42" s="428"/>
      <c r="AG42" s="428"/>
      <c r="AH42" s="428"/>
      <c r="AI42" s="428"/>
      <c r="AJ42" s="428"/>
      <c r="AK42" s="428"/>
      <c r="AL42" s="428"/>
      <c r="AM42" s="428"/>
      <c r="AN42" s="428"/>
      <c r="AO42" s="428"/>
      <c r="AP42" s="428"/>
      <c r="AQ42" s="428"/>
      <c r="AR42" s="428"/>
      <c r="AS42" s="428"/>
      <c r="AT42" s="428"/>
      <c r="AU42" s="428"/>
      <c r="AV42" s="428"/>
      <c r="AW42" s="428"/>
      <c r="AX42" s="428"/>
      <c r="AY42" s="428"/>
      <c r="AZ42" s="428"/>
      <c r="BA42" s="428"/>
      <c r="BB42" s="428"/>
      <c r="BC42" s="428"/>
      <c r="BD42" s="428"/>
      <c r="BE42" s="428"/>
      <c r="BF42" s="428"/>
      <c r="BG42" s="428"/>
      <c r="BH42" s="428"/>
      <c r="BI42" s="428"/>
      <c r="BJ42" s="428"/>
      <c r="BK42" s="428"/>
      <c r="BL42" s="428"/>
      <c r="BM42" s="428"/>
      <c r="BN42" s="428"/>
      <c r="BO42" s="428"/>
      <c r="BP42" s="428"/>
      <c r="BQ42" s="428"/>
      <c r="BR42" s="428"/>
      <c r="BS42" s="428"/>
      <c r="BT42" s="428"/>
      <c r="BU42" s="428"/>
      <c r="BV42" s="428"/>
      <c r="BW42" s="428"/>
      <c r="BX42" s="428"/>
      <c r="BY42" s="428"/>
      <c r="BZ42" s="428"/>
      <c r="CA42" s="428"/>
      <c r="CB42" s="428"/>
    </row>
    <row r="43" spans="1:80" ht="15.6" x14ac:dyDescent="0.3">
      <c r="A43" s="23" t="s">
        <v>174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475" t="s">
        <v>80</v>
      </c>
      <c r="T43" s="475"/>
      <c r="U43" s="475"/>
      <c r="V43" s="475"/>
      <c r="W43" s="475"/>
      <c r="X43" s="475"/>
      <c r="Y43" s="475"/>
      <c r="Z43" s="475"/>
      <c r="AA43" s="475"/>
      <c r="AB43" s="475"/>
      <c r="AC43" s="475"/>
      <c r="AD43" s="475"/>
      <c r="AE43" s="475"/>
      <c r="AF43" s="475"/>
      <c r="AG43" s="475"/>
      <c r="AH43" s="475"/>
      <c r="AI43" s="475"/>
      <c r="AJ43" s="475"/>
      <c r="AK43" s="475"/>
      <c r="AL43" s="475"/>
      <c r="AM43" s="475"/>
      <c r="AN43" s="475"/>
      <c r="AO43" s="475"/>
      <c r="AP43" s="475"/>
      <c r="AQ43" s="475"/>
      <c r="AR43" s="475"/>
      <c r="AS43" s="475"/>
      <c r="AT43" s="475"/>
      <c r="AU43" s="475"/>
      <c r="AV43" s="475"/>
      <c r="AW43" s="475"/>
      <c r="AX43" s="475"/>
      <c r="AY43" s="475"/>
      <c r="AZ43" s="475"/>
      <c r="BA43" s="475"/>
      <c r="BB43" s="475"/>
      <c r="BC43" s="475"/>
      <c r="BD43" s="475"/>
      <c r="BE43" s="475"/>
      <c r="BF43" s="475"/>
      <c r="BG43" s="475"/>
      <c r="BH43" s="475"/>
      <c r="BI43" s="475"/>
      <c r="BJ43" s="475"/>
      <c r="BK43" s="475"/>
      <c r="BL43" s="475"/>
      <c r="BM43" s="475"/>
      <c r="BN43" s="475"/>
      <c r="BO43" s="475"/>
      <c r="BP43" s="475"/>
      <c r="BQ43" s="475"/>
      <c r="BR43" s="475"/>
      <c r="BS43" s="475"/>
      <c r="BT43" s="475"/>
      <c r="BU43" s="475"/>
      <c r="BV43" s="475"/>
      <c r="BW43" s="475"/>
      <c r="BX43" s="475"/>
      <c r="BY43" s="475"/>
      <c r="BZ43" s="475"/>
      <c r="CA43" s="475"/>
      <c r="CB43" s="475"/>
    </row>
    <row r="45" spans="1:80" x14ac:dyDescent="0.25">
      <c r="A45" s="386" t="s">
        <v>88</v>
      </c>
      <c r="B45" s="387"/>
      <c r="C45" s="387"/>
      <c r="D45" s="388"/>
      <c r="E45" s="386" t="s">
        <v>0</v>
      </c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387"/>
      <c r="AA45" s="387"/>
      <c r="AB45" s="387"/>
      <c r="AC45" s="387"/>
      <c r="AD45" s="387"/>
      <c r="AE45" s="387"/>
      <c r="AF45" s="387"/>
      <c r="AG45" s="387"/>
      <c r="AH45" s="387"/>
      <c r="AI45" s="388"/>
      <c r="AJ45" s="386" t="s">
        <v>133</v>
      </c>
      <c r="AK45" s="387"/>
      <c r="AL45" s="387"/>
      <c r="AM45" s="387"/>
      <c r="AN45" s="387"/>
      <c r="AO45" s="387"/>
      <c r="AP45" s="387"/>
      <c r="AQ45" s="387"/>
      <c r="AR45" s="387"/>
      <c r="AS45" s="387"/>
      <c r="AT45" s="388"/>
      <c r="AU45" s="386" t="s">
        <v>204</v>
      </c>
      <c r="AV45" s="387"/>
      <c r="AW45" s="387"/>
      <c r="AX45" s="387"/>
      <c r="AY45" s="387"/>
      <c r="AZ45" s="387"/>
      <c r="BA45" s="387"/>
      <c r="BB45" s="387"/>
      <c r="BC45" s="387"/>
      <c r="BD45" s="388"/>
      <c r="BE45" s="386" t="s">
        <v>205</v>
      </c>
      <c r="BF45" s="387"/>
      <c r="BG45" s="387"/>
      <c r="BH45" s="387"/>
      <c r="BI45" s="387"/>
      <c r="BJ45" s="387"/>
      <c r="BK45" s="387"/>
      <c r="BL45" s="387"/>
      <c r="BM45" s="387"/>
      <c r="BN45" s="387"/>
      <c r="BO45" s="388"/>
      <c r="BP45" s="386" t="s">
        <v>78</v>
      </c>
      <c r="BQ45" s="387"/>
      <c r="BR45" s="387"/>
      <c r="BS45" s="387"/>
      <c r="BT45" s="387"/>
      <c r="BU45" s="387"/>
      <c r="BV45" s="387"/>
      <c r="BW45" s="387"/>
      <c r="BX45" s="387"/>
      <c r="BY45" s="387"/>
      <c r="BZ45" s="387"/>
      <c r="CA45" s="387"/>
      <c r="CB45" s="388"/>
    </row>
    <row r="46" spans="1:80" x14ac:dyDescent="0.25">
      <c r="A46" s="383" t="s">
        <v>95</v>
      </c>
      <c r="B46" s="384"/>
      <c r="C46" s="384"/>
      <c r="D46" s="385"/>
      <c r="E46" s="383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  <c r="AC46" s="384"/>
      <c r="AD46" s="384"/>
      <c r="AE46" s="384"/>
      <c r="AF46" s="384"/>
      <c r="AG46" s="384"/>
      <c r="AH46" s="384"/>
      <c r="AI46" s="385"/>
      <c r="AJ46" s="383" t="s">
        <v>206</v>
      </c>
      <c r="AK46" s="384"/>
      <c r="AL46" s="384"/>
      <c r="AM46" s="384"/>
      <c r="AN46" s="384"/>
      <c r="AO46" s="384"/>
      <c r="AP46" s="384"/>
      <c r="AQ46" s="384"/>
      <c r="AR46" s="384"/>
      <c r="AS46" s="384"/>
      <c r="AT46" s="385"/>
      <c r="AU46" s="383" t="s">
        <v>207</v>
      </c>
      <c r="AV46" s="384"/>
      <c r="AW46" s="384"/>
      <c r="AX46" s="384"/>
      <c r="AY46" s="384"/>
      <c r="AZ46" s="384"/>
      <c r="BA46" s="384"/>
      <c r="BB46" s="384"/>
      <c r="BC46" s="384"/>
      <c r="BD46" s="385"/>
      <c r="BE46" s="383" t="s">
        <v>107</v>
      </c>
      <c r="BF46" s="384"/>
      <c r="BG46" s="384"/>
      <c r="BH46" s="384"/>
      <c r="BI46" s="384"/>
      <c r="BJ46" s="384"/>
      <c r="BK46" s="384"/>
      <c r="BL46" s="384"/>
      <c r="BM46" s="384"/>
      <c r="BN46" s="384"/>
      <c r="BO46" s="385"/>
      <c r="BP46" s="383" t="s">
        <v>208</v>
      </c>
      <c r="BQ46" s="384"/>
      <c r="BR46" s="384"/>
      <c r="BS46" s="384"/>
      <c r="BT46" s="384"/>
      <c r="BU46" s="384"/>
      <c r="BV46" s="384"/>
      <c r="BW46" s="384"/>
      <c r="BX46" s="384"/>
      <c r="BY46" s="384"/>
      <c r="BZ46" s="384"/>
      <c r="CA46" s="384"/>
      <c r="CB46" s="385"/>
    </row>
    <row r="47" spans="1:80" x14ac:dyDescent="0.25">
      <c r="A47" s="383"/>
      <c r="B47" s="384"/>
      <c r="C47" s="384"/>
      <c r="D47" s="385"/>
      <c r="E47" s="383"/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  <c r="AC47" s="384"/>
      <c r="AD47" s="384"/>
      <c r="AE47" s="384"/>
      <c r="AF47" s="384"/>
      <c r="AG47" s="384"/>
      <c r="AH47" s="384"/>
      <c r="AI47" s="385"/>
      <c r="AJ47" s="383" t="s">
        <v>209</v>
      </c>
      <c r="AK47" s="384"/>
      <c r="AL47" s="384"/>
      <c r="AM47" s="384"/>
      <c r="AN47" s="384"/>
      <c r="AO47" s="384"/>
      <c r="AP47" s="384"/>
      <c r="AQ47" s="384"/>
      <c r="AR47" s="384"/>
      <c r="AS47" s="384"/>
      <c r="AT47" s="385"/>
      <c r="AU47" s="383" t="s">
        <v>210</v>
      </c>
      <c r="AV47" s="384"/>
      <c r="AW47" s="384"/>
      <c r="AX47" s="384"/>
      <c r="AY47" s="384"/>
      <c r="AZ47" s="384"/>
      <c r="BA47" s="384"/>
      <c r="BB47" s="384"/>
      <c r="BC47" s="384"/>
      <c r="BD47" s="385"/>
      <c r="BE47" s="383"/>
      <c r="BF47" s="384"/>
      <c r="BG47" s="384"/>
      <c r="BH47" s="384"/>
      <c r="BI47" s="384"/>
      <c r="BJ47" s="384"/>
      <c r="BK47" s="384"/>
      <c r="BL47" s="384"/>
      <c r="BM47" s="384"/>
      <c r="BN47" s="384"/>
      <c r="BO47" s="385"/>
      <c r="BP47" s="383"/>
      <c r="BQ47" s="384"/>
      <c r="BR47" s="384"/>
      <c r="BS47" s="384"/>
      <c r="BT47" s="384"/>
      <c r="BU47" s="384"/>
      <c r="BV47" s="384"/>
      <c r="BW47" s="384"/>
      <c r="BX47" s="384"/>
      <c r="BY47" s="384"/>
      <c r="BZ47" s="384"/>
      <c r="CA47" s="384"/>
      <c r="CB47" s="385"/>
    </row>
    <row r="48" spans="1:80" x14ac:dyDescent="0.25">
      <c r="A48" s="429"/>
      <c r="B48" s="430"/>
      <c r="C48" s="430"/>
      <c r="D48" s="431"/>
      <c r="E48" s="429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0"/>
      <c r="AB48" s="430"/>
      <c r="AC48" s="430"/>
      <c r="AD48" s="430"/>
      <c r="AE48" s="430"/>
      <c r="AF48" s="430"/>
      <c r="AG48" s="430"/>
      <c r="AH48" s="430"/>
      <c r="AI48" s="431"/>
      <c r="AJ48" s="429"/>
      <c r="AK48" s="430"/>
      <c r="AL48" s="430"/>
      <c r="AM48" s="430"/>
      <c r="AN48" s="430"/>
      <c r="AO48" s="430"/>
      <c r="AP48" s="430"/>
      <c r="AQ48" s="430"/>
      <c r="AR48" s="430"/>
      <c r="AS48" s="430"/>
      <c r="AT48" s="431"/>
      <c r="AU48" s="429"/>
      <c r="AV48" s="430"/>
      <c r="AW48" s="430"/>
      <c r="AX48" s="430"/>
      <c r="AY48" s="430"/>
      <c r="AZ48" s="430"/>
      <c r="BA48" s="430"/>
      <c r="BB48" s="430"/>
      <c r="BC48" s="430"/>
      <c r="BD48" s="431"/>
      <c r="BE48" s="429"/>
      <c r="BF48" s="430"/>
      <c r="BG48" s="430"/>
      <c r="BH48" s="430"/>
      <c r="BI48" s="430"/>
      <c r="BJ48" s="430"/>
      <c r="BK48" s="430"/>
      <c r="BL48" s="430"/>
      <c r="BM48" s="430"/>
      <c r="BN48" s="430"/>
      <c r="BO48" s="431"/>
      <c r="BP48" s="429"/>
      <c r="BQ48" s="430"/>
      <c r="BR48" s="430"/>
      <c r="BS48" s="430"/>
      <c r="BT48" s="430"/>
      <c r="BU48" s="430"/>
      <c r="BV48" s="430"/>
      <c r="BW48" s="430"/>
      <c r="BX48" s="430"/>
      <c r="BY48" s="430"/>
      <c r="BZ48" s="430"/>
      <c r="CA48" s="430"/>
      <c r="CB48" s="431"/>
    </row>
    <row r="49" spans="1:91" ht="24.75" customHeight="1" x14ac:dyDescent="0.25">
      <c r="A49" s="429">
        <v>1</v>
      </c>
      <c r="B49" s="430"/>
      <c r="C49" s="430"/>
      <c r="D49" s="431"/>
      <c r="E49" s="429">
        <v>2</v>
      </c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X49" s="430"/>
      <c r="Y49" s="430"/>
      <c r="Z49" s="430"/>
      <c r="AA49" s="430"/>
      <c r="AB49" s="430"/>
      <c r="AC49" s="430"/>
      <c r="AD49" s="430"/>
      <c r="AE49" s="430"/>
      <c r="AF49" s="430"/>
      <c r="AG49" s="430"/>
      <c r="AH49" s="430"/>
      <c r="AI49" s="431"/>
      <c r="AJ49" s="429">
        <v>4</v>
      </c>
      <c r="AK49" s="430"/>
      <c r="AL49" s="430"/>
      <c r="AM49" s="430"/>
      <c r="AN49" s="430"/>
      <c r="AO49" s="430"/>
      <c r="AP49" s="430"/>
      <c r="AQ49" s="430"/>
      <c r="AR49" s="430"/>
      <c r="AS49" s="430"/>
      <c r="AT49" s="431"/>
      <c r="AU49" s="429">
        <v>5</v>
      </c>
      <c r="AV49" s="430"/>
      <c r="AW49" s="430"/>
      <c r="AX49" s="430"/>
      <c r="AY49" s="430"/>
      <c r="AZ49" s="430"/>
      <c r="BA49" s="430"/>
      <c r="BB49" s="430"/>
      <c r="BC49" s="430"/>
      <c r="BD49" s="431"/>
      <c r="BE49" s="429">
        <v>6</v>
      </c>
      <c r="BF49" s="430"/>
      <c r="BG49" s="430"/>
      <c r="BH49" s="430"/>
      <c r="BI49" s="430"/>
      <c r="BJ49" s="430"/>
      <c r="BK49" s="430"/>
      <c r="BL49" s="430"/>
      <c r="BM49" s="430"/>
      <c r="BN49" s="430"/>
      <c r="BO49" s="431"/>
      <c r="BP49" s="429">
        <v>6</v>
      </c>
      <c r="BQ49" s="430"/>
      <c r="BR49" s="430"/>
      <c r="BS49" s="430"/>
      <c r="BT49" s="430"/>
      <c r="BU49" s="430"/>
      <c r="BV49" s="430"/>
      <c r="BW49" s="430"/>
      <c r="BX49" s="430"/>
      <c r="BY49" s="430"/>
      <c r="BZ49" s="430"/>
      <c r="CA49" s="430"/>
      <c r="CB49" s="431"/>
      <c r="CM49" s="26">
        <f>271205.47/(1+BE49/100)/AU49</f>
        <v>51170.84339622641</v>
      </c>
    </row>
    <row r="50" spans="1:91" ht="23.25" customHeight="1" x14ac:dyDescent="0.25">
      <c r="A50" s="425">
        <v>1</v>
      </c>
      <c r="B50" s="426"/>
      <c r="C50" s="426"/>
      <c r="D50" s="427"/>
      <c r="E50" s="510" t="s">
        <v>315</v>
      </c>
      <c r="F50" s="511"/>
      <c r="G50" s="511"/>
      <c r="H50" s="511"/>
      <c r="I50" s="511"/>
      <c r="J50" s="511"/>
      <c r="K50" s="511"/>
      <c r="L50" s="511"/>
      <c r="M50" s="511"/>
      <c r="N50" s="511"/>
      <c r="O50" s="511"/>
      <c r="P50" s="511"/>
      <c r="Q50" s="511"/>
      <c r="R50" s="511"/>
      <c r="S50" s="511"/>
      <c r="T50" s="511"/>
      <c r="U50" s="511"/>
      <c r="V50" s="511"/>
      <c r="W50" s="511"/>
      <c r="X50" s="511"/>
      <c r="Y50" s="511"/>
      <c r="Z50" s="511"/>
      <c r="AA50" s="511"/>
      <c r="AB50" s="511"/>
      <c r="AC50" s="511"/>
      <c r="AD50" s="511"/>
      <c r="AE50" s="511"/>
      <c r="AF50" s="511"/>
      <c r="AG50" s="511"/>
      <c r="AH50" s="511"/>
      <c r="AI50" s="512"/>
      <c r="AJ50" s="513">
        <v>438</v>
      </c>
      <c r="AK50" s="514"/>
      <c r="AL50" s="514"/>
      <c r="AM50" s="514"/>
      <c r="AN50" s="514"/>
      <c r="AO50" s="514"/>
      <c r="AP50" s="514"/>
      <c r="AQ50" s="514"/>
      <c r="AR50" s="514"/>
      <c r="AS50" s="514"/>
      <c r="AT50" s="515"/>
      <c r="AU50" s="507">
        <v>38.47</v>
      </c>
      <c r="AV50" s="508"/>
      <c r="AW50" s="508"/>
      <c r="AX50" s="508"/>
      <c r="AY50" s="508"/>
      <c r="AZ50" s="508"/>
      <c r="BA50" s="508"/>
      <c r="BB50" s="508"/>
      <c r="BC50" s="508"/>
      <c r="BD50" s="509"/>
      <c r="BE50" s="435">
        <v>9</v>
      </c>
      <c r="BF50" s="436"/>
      <c r="BG50" s="436"/>
      <c r="BH50" s="436"/>
      <c r="BI50" s="436"/>
      <c r="BJ50" s="436"/>
      <c r="BK50" s="436"/>
      <c r="BL50" s="436"/>
      <c r="BM50" s="436"/>
      <c r="BN50" s="436"/>
      <c r="BO50" s="437"/>
      <c r="BP50" s="453">
        <f>AJ50*AU50*(1+BE50/100)</f>
        <v>18366.347400000002</v>
      </c>
      <c r="BQ50" s="454"/>
      <c r="BR50" s="454"/>
      <c r="BS50" s="454"/>
      <c r="BT50" s="454"/>
      <c r="BU50" s="454"/>
      <c r="BV50" s="454"/>
      <c r="BW50" s="454"/>
      <c r="BX50" s="454"/>
      <c r="BY50" s="454"/>
      <c r="BZ50" s="454"/>
      <c r="CA50" s="454"/>
      <c r="CB50" s="455"/>
    </row>
    <row r="51" spans="1:91" ht="23.25" customHeight="1" x14ac:dyDescent="0.25">
      <c r="A51" s="425">
        <v>2</v>
      </c>
      <c r="B51" s="426"/>
      <c r="C51" s="426"/>
      <c r="D51" s="427"/>
      <c r="E51" s="510" t="s">
        <v>316</v>
      </c>
      <c r="F51" s="511"/>
      <c r="G51" s="511"/>
      <c r="H51" s="511"/>
      <c r="I51" s="511"/>
      <c r="J51" s="511"/>
      <c r="K51" s="511"/>
      <c r="L51" s="511"/>
      <c r="M51" s="511"/>
      <c r="N51" s="511"/>
      <c r="O51" s="511"/>
      <c r="P51" s="511"/>
      <c r="Q51" s="511"/>
      <c r="R51" s="511"/>
      <c r="S51" s="511"/>
      <c r="T51" s="511"/>
      <c r="U51" s="511"/>
      <c r="V51" s="511"/>
      <c r="W51" s="511"/>
      <c r="X51" s="511"/>
      <c r="Y51" s="511"/>
      <c r="Z51" s="511"/>
      <c r="AA51" s="511"/>
      <c r="AB51" s="511"/>
      <c r="AC51" s="511"/>
      <c r="AD51" s="511"/>
      <c r="AE51" s="511"/>
      <c r="AF51" s="511"/>
      <c r="AG51" s="511"/>
      <c r="AH51" s="511"/>
      <c r="AI51" s="512"/>
      <c r="AJ51" s="513">
        <v>403</v>
      </c>
      <c r="AK51" s="514"/>
      <c r="AL51" s="514"/>
      <c r="AM51" s="514"/>
      <c r="AN51" s="514"/>
      <c r="AO51" s="514"/>
      <c r="AP51" s="514"/>
      <c r="AQ51" s="514"/>
      <c r="AR51" s="514"/>
      <c r="AS51" s="514"/>
      <c r="AT51" s="515"/>
      <c r="AU51" s="507">
        <v>38.47</v>
      </c>
      <c r="AV51" s="508"/>
      <c r="AW51" s="508"/>
      <c r="AX51" s="508"/>
      <c r="AY51" s="508"/>
      <c r="AZ51" s="508"/>
      <c r="BA51" s="508"/>
      <c r="BB51" s="508"/>
      <c r="BC51" s="508"/>
      <c r="BD51" s="509"/>
      <c r="BE51" s="435">
        <v>12</v>
      </c>
      <c r="BF51" s="436"/>
      <c r="BG51" s="436"/>
      <c r="BH51" s="436"/>
      <c r="BI51" s="436"/>
      <c r="BJ51" s="436"/>
      <c r="BK51" s="436"/>
      <c r="BL51" s="436"/>
      <c r="BM51" s="436"/>
      <c r="BN51" s="436"/>
      <c r="BO51" s="437"/>
      <c r="BP51" s="453">
        <f>AJ51*AU51*(1+BE51/100)</f>
        <v>17363.819200000002</v>
      </c>
      <c r="BQ51" s="454"/>
      <c r="BR51" s="454"/>
      <c r="BS51" s="454"/>
      <c r="BT51" s="454"/>
      <c r="BU51" s="454"/>
      <c r="BV51" s="454"/>
      <c r="BW51" s="454"/>
      <c r="BX51" s="454"/>
      <c r="BY51" s="454"/>
      <c r="BZ51" s="454"/>
      <c r="CA51" s="454"/>
      <c r="CB51" s="455"/>
    </row>
    <row r="52" spans="1:91" ht="23.25" customHeight="1" x14ac:dyDescent="0.25">
      <c r="A52" s="407">
        <v>3</v>
      </c>
      <c r="B52" s="408"/>
      <c r="C52" s="408"/>
      <c r="D52" s="409"/>
      <c r="E52" s="510" t="s">
        <v>317</v>
      </c>
      <c r="F52" s="511"/>
      <c r="G52" s="511"/>
      <c r="H52" s="511"/>
      <c r="I52" s="511"/>
      <c r="J52" s="511"/>
      <c r="K52" s="511"/>
      <c r="L52" s="511"/>
      <c r="M52" s="511"/>
      <c r="N52" s="511"/>
      <c r="O52" s="511"/>
      <c r="P52" s="511"/>
      <c r="Q52" s="511"/>
      <c r="R52" s="511"/>
      <c r="S52" s="511"/>
      <c r="T52" s="511"/>
      <c r="U52" s="511"/>
      <c r="V52" s="511"/>
      <c r="W52" s="511"/>
      <c r="X52" s="511"/>
      <c r="Y52" s="511"/>
      <c r="Z52" s="511"/>
      <c r="AA52" s="511"/>
      <c r="AB52" s="511"/>
      <c r="AC52" s="511"/>
      <c r="AD52" s="511"/>
      <c r="AE52" s="511"/>
      <c r="AF52" s="511"/>
      <c r="AG52" s="511"/>
      <c r="AH52" s="511"/>
      <c r="AI52" s="512"/>
      <c r="AJ52" s="513">
        <v>438</v>
      </c>
      <c r="AK52" s="514"/>
      <c r="AL52" s="514"/>
      <c r="AM52" s="514"/>
      <c r="AN52" s="514"/>
      <c r="AO52" s="514"/>
      <c r="AP52" s="514"/>
      <c r="AQ52" s="514"/>
      <c r="AR52" s="514"/>
      <c r="AS52" s="514"/>
      <c r="AT52" s="515"/>
      <c r="AU52" s="516">
        <v>32.799999999999997</v>
      </c>
      <c r="AV52" s="517"/>
      <c r="AW52" s="517"/>
      <c r="AX52" s="517"/>
      <c r="AY52" s="517"/>
      <c r="AZ52" s="517"/>
      <c r="BA52" s="517"/>
      <c r="BB52" s="517"/>
      <c r="BC52" s="517"/>
      <c r="BD52" s="518"/>
      <c r="BE52" s="413">
        <v>9</v>
      </c>
      <c r="BF52" s="414"/>
      <c r="BG52" s="414"/>
      <c r="BH52" s="414"/>
      <c r="BI52" s="414"/>
      <c r="BJ52" s="414"/>
      <c r="BK52" s="414"/>
      <c r="BL52" s="414"/>
      <c r="BM52" s="414"/>
      <c r="BN52" s="414"/>
      <c r="BO52" s="415"/>
      <c r="BP52" s="453">
        <f t="shared" ref="BP52:BP55" si="0">AJ52*AU52*(1+BE52/100)</f>
        <v>15659.376</v>
      </c>
      <c r="BQ52" s="454"/>
      <c r="BR52" s="454"/>
      <c r="BS52" s="454"/>
      <c r="BT52" s="454"/>
      <c r="BU52" s="454"/>
      <c r="BV52" s="454"/>
      <c r="BW52" s="454"/>
      <c r="BX52" s="454"/>
      <c r="BY52" s="454"/>
      <c r="BZ52" s="454"/>
      <c r="CA52" s="454"/>
      <c r="CB52" s="455"/>
    </row>
    <row r="53" spans="1:91" ht="20.25" customHeight="1" x14ac:dyDescent="0.25">
      <c r="A53" s="407">
        <v>4</v>
      </c>
      <c r="B53" s="408"/>
      <c r="C53" s="408"/>
      <c r="D53" s="409"/>
      <c r="E53" s="510" t="s">
        <v>318</v>
      </c>
      <c r="F53" s="511"/>
      <c r="G53" s="511"/>
      <c r="H53" s="511"/>
      <c r="I53" s="511"/>
      <c r="J53" s="511"/>
      <c r="K53" s="511"/>
      <c r="L53" s="511"/>
      <c r="M53" s="511"/>
      <c r="N53" s="511"/>
      <c r="O53" s="511"/>
      <c r="P53" s="511"/>
      <c r="Q53" s="511"/>
      <c r="R53" s="511"/>
      <c r="S53" s="511"/>
      <c r="T53" s="511"/>
      <c r="U53" s="511"/>
      <c r="V53" s="511"/>
      <c r="W53" s="511"/>
      <c r="X53" s="511"/>
      <c r="Y53" s="511"/>
      <c r="Z53" s="511"/>
      <c r="AA53" s="511"/>
      <c r="AB53" s="511"/>
      <c r="AC53" s="511"/>
      <c r="AD53" s="511"/>
      <c r="AE53" s="511"/>
      <c r="AF53" s="511"/>
      <c r="AG53" s="511"/>
      <c r="AH53" s="511"/>
      <c r="AI53" s="512"/>
      <c r="AJ53" s="513">
        <v>250</v>
      </c>
      <c r="AK53" s="514"/>
      <c r="AL53" s="514"/>
      <c r="AM53" s="514"/>
      <c r="AN53" s="514"/>
      <c r="AO53" s="514"/>
      <c r="AP53" s="514"/>
      <c r="AQ53" s="514"/>
      <c r="AR53" s="514"/>
      <c r="AS53" s="514"/>
      <c r="AT53" s="515"/>
      <c r="AU53" s="516">
        <v>32.799999999999997</v>
      </c>
      <c r="AV53" s="517"/>
      <c r="AW53" s="517"/>
      <c r="AX53" s="517"/>
      <c r="AY53" s="517"/>
      <c r="AZ53" s="517"/>
      <c r="BA53" s="517"/>
      <c r="BB53" s="517"/>
      <c r="BC53" s="517"/>
      <c r="BD53" s="518"/>
      <c r="BE53" s="413">
        <v>12</v>
      </c>
      <c r="BF53" s="414"/>
      <c r="BG53" s="414"/>
      <c r="BH53" s="414"/>
      <c r="BI53" s="414"/>
      <c r="BJ53" s="414"/>
      <c r="BK53" s="414"/>
      <c r="BL53" s="414"/>
      <c r="BM53" s="414"/>
      <c r="BN53" s="414"/>
      <c r="BO53" s="415"/>
      <c r="BP53" s="453">
        <f t="shared" si="0"/>
        <v>9184</v>
      </c>
      <c r="BQ53" s="454"/>
      <c r="BR53" s="454"/>
      <c r="BS53" s="454"/>
      <c r="BT53" s="454"/>
      <c r="BU53" s="454"/>
      <c r="BV53" s="454"/>
      <c r="BW53" s="454"/>
      <c r="BX53" s="454"/>
      <c r="BY53" s="454"/>
      <c r="BZ53" s="454"/>
      <c r="CA53" s="454"/>
      <c r="CB53" s="455"/>
      <c r="CM53" s="29"/>
    </row>
    <row r="54" spans="1:91" ht="12.75" customHeight="1" x14ac:dyDescent="0.25">
      <c r="A54" s="407">
        <v>5</v>
      </c>
      <c r="B54" s="408"/>
      <c r="C54" s="408"/>
      <c r="D54" s="409"/>
      <c r="E54" s="510" t="s">
        <v>411</v>
      </c>
      <c r="F54" s="511"/>
      <c r="G54" s="511"/>
      <c r="H54" s="511"/>
      <c r="I54" s="511"/>
      <c r="J54" s="511"/>
      <c r="K54" s="511"/>
      <c r="L54" s="511"/>
      <c r="M54" s="511"/>
      <c r="N54" s="511"/>
      <c r="O54" s="511"/>
      <c r="P54" s="511"/>
      <c r="Q54" s="511"/>
      <c r="R54" s="511"/>
      <c r="S54" s="511"/>
      <c r="T54" s="511"/>
      <c r="U54" s="511"/>
      <c r="V54" s="511"/>
      <c r="W54" s="511"/>
      <c r="X54" s="511"/>
      <c r="Y54" s="511"/>
      <c r="Z54" s="511"/>
      <c r="AA54" s="511"/>
      <c r="AB54" s="511"/>
      <c r="AC54" s="511"/>
      <c r="AD54" s="511"/>
      <c r="AE54" s="511"/>
      <c r="AF54" s="511"/>
      <c r="AG54" s="511"/>
      <c r="AH54" s="511"/>
      <c r="AI54" s="512"/>
      <c r="AJ54" s="507">
        <v>2.5920000000000001</v>
      </c>
      <c r="AK54" s="508"/>
      <c r="AL54" s="508"/>
      <c r="AM54" s="508"/>
      <c r="AN54" s="508"/>
      <c r="AO54" s="508"/>
      <c r="AP54" s="508"/>
      <c r="AQ54" s="508"/>
      <c r="AR54" s="508"/>
      <c r="AS54" s="508"/>
      <c r="AT54" s="509"/>
      <c r="AU54" s="507">
        <v>5997.74</v>
      </c>
      <c r="AV54" s="508"/>
      <c r="AW54" s="508"/>
      <c r="AX54" s="508"/>
      <c r="AY54" s="508"/>
      <c r="AZ54" s="508"/>
      <c r="BA54" s="508"/>
      <c r="BB54" s="508"/>
      <c r="BC54" s="508"/>
      <c r="BD54" s="509"/>
      <c r="BE54" s="435">
        <v>4</v>
      </c>
      <c r="BF54" s="436"/>
      <c r="BG54" s="436"/>
      <c r="BH54" s="436"/>
      <c r="BI54" s="436"/>
      <c r="BJ54" s="436"/>
      <c r="BK54" s="436"/>
      <c r="BL54" s="436"/>
      <c r="BM54" s="436"/>
      <c r="BN54" s="436"/>
      <c r="BO54" s="437"/>
      <c r="BP54" s="453">
        <f t="shared" si="0"/>
        <v>16167.987763200001</v>
      </c>
      <c r="BQ54" s="454"/>
      <c r="BR54" s="454"/>
      <c r="BS54" s="454"/>
      <c r="BT54" s="454"/>
      <c r="BU54" s="454"/>
      <c r="BV54" s="454"/>
      <c r="BW54" s="454"/>
      <c r="BX54" s="454"/>
      <c r="BY54" s="454"/>
      <c r="BZ54" s="454"/>
      <c r="CA54" s="454"/>
      <c r="CB54" s="455"/>
      <c r="CM54" s="29"/>
    </row>
    <row r="55" spans="1:91" ht="12.75" customHeight="1" x14ac:dyDescent="0.25">
      <c r="A55" s="407">
        <v>6</v>
      </c>
      <c r="B55" s="408"/>
      <c r="C55" s="408"/>
      <c r="D55" s="409"/>
      <c r="E55" s="510" t="s">
        <v>412</v>
      </c>
      <c r="F55" s="511"/>
      <c r="G55" s="511"/>
      <c r="H55" s="511"/>
      <c r="I55" s="511"/>
      <c r="J55" s="511"/>
      <c r="K55" s="511"/>
      <c r="L55" s="511"/>
      <c r="M55" s="511"/>
      <c r="N55" s="511"/>
      <c r="O55" s="511"/>
      <c r="P55" s="511"/>
      <c r="Q55" s="511"/>
      <c r="R55" s="511"/>
      <c r="S55" s="511"/>
      <c r="T55" s="511"/>
      <c r="U55" s="511"/>
      <c r="V55" s="511"/>
      <c r="W55" s="511"/>
      <c r="X55" s="511"/>
      <c r="Y55" s="511"/>
      <c r="Z55" s="511"/>
      <c r="AA55" s="511"/>
      <c r="AB55" s="511"/>
      <c r="AC55" s="511"/>
      <c r="AD55" s="511"/>
      <c r="AE55" s="511"/>
      <c r="AF55" s="511"/>
      <c r="AG55" s="511"/>
      <c r="AH55" s="511"/>
      <c r="AI55" s="512"/>
      <c r="AJ55" s="507">
        <v>2.5634229999999998</v>
      </c>
      <c r="AK55" s="508"/>
      <c r="AL55" s="508"/>
      <c r="AM55" s="508"/>
      <c r="AN55" s="508"/>
      <c r="AO55" s="508"/>
      <c r="AP55" s="508"/>
      <c r="AQ55" s="508"/>
      <c r="AR55" s="508"/>
      <c r="AS55" s="508"/>
      <c r="AT55" s="509"/>
      <c r="AU55" s="507">
        <v>5997.74</v>
      </c>
      <c r="AV55" s="508"/>
      <c r="AW55" s="508"/>
      <c r="AX55" s="508"/>
      <c r="AY55" s="508"/>
      <c r="AZ55" s="508"/>
      <c r="BA55" s="508"/>
      <c r="BB55" s="508"/>
      <c r="BC55" s="508"/>
      <c r="BD55" s="509"/>
      <c r="BE55" s="435">
        <v>9</v>
      </c>
      <c r="BF55" s="436"/>
      <c r="BG55" s="436"/>
      <c r="BH55" s="436"/>
      <c r="BI55" s="436"/>
      <c r="BJ55" s="436"/>
      <c r="BK55" s="436"/>
      <c r="BL55" s="436"/>
      <c r="BM55" s="436"/>
      <c r="BN55" s="436"/>
      <c r="BO55" s="437"/>
      <c r="BP55" s="453">
        <f t="shared" si="0"/>
        <v>16758.471683781798</v>
      </c>
      <c r="BQ55" s="454"/>
      <c r="BR55" s="454"/>
      <c r="BS55" s="454"/>
      <c r="BT55" s="454"/>
      <c r="BU55" s="454"/>
      <c r="BV55" s="454"/>
      <c r="BW55" s="454"/>
      <c r="BX55" s="454"/>
      <c r="BY55" s="454"/>
      <c r="BZ55" s="454"/>
      <c r="CA55" s="454"/>
      <c r="CB55" s="455"/>
      <c r="CM55" s="29"/>
    </row>
    <row r="56" spans="1:91" s="17" customFormat="1" ht="15.6" x14ac:dyDescent="0.3">
      <c r="A56" s="432"/>
      <c r="B56" s="433"/>
      <c r="C56" s="433"/>
      <c r="D56" s="434"/>
      <c r="E56" s="413" t="s">
        <v>120</v>
      </c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414"/>
      <c r="Q56" s="414"/>
      <c r="R56" s="414"/>
      <c r="S56" s="414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4"/>
      <c r="AG56" s="414"/>
      <c r="AH56" s="414"/>
      <c r="AI56" s="415"/>
      <c r="AJ56" s="425" t="s">
        <v>9</v>
      </c>
      <c r="AK56" s="426"/>
      <c r="AL56" s="426"/>
      <c r="AM56" s="426"/>
      <c r="AN56" s="426"/>
      <c r="AO56" s="426"/>
      <c r="AP56" s="426"/>
      <c r="AQ56" s="426"/>
      <c r="AR56" s="426"/>
      <c r="AS56" s="426"/>
      <c r="AT56" s="427"/>
      <c r="AU56" s="425" t="s">
        <v>9</v>
      </c>
      <c r="AV56" s="426"/>
      <c r="AW56" s="426"/>
      <c r="AX56" s="426"/>
      <c r="AY56" s="426"/>
      <c r="AZ56" s="426"/>
      <c r="BA56" s="426"/>
      <c r="BB56" s="426"/>
      <c r="BC56" s="426"/>
      <c r="BD56" s="427"/>
      <c r="BE56" s="425" t="s">
        <v>9</v>
      </c>
      <c r="BF56" s="426"/>
      <c r="BG56" s="426"/>
      <c r="BH56" s="426"/>
      <c r="BI56" s="426"/>
      <c r="BJ56" s="426"/>
      <c r="BK56" s="426"/>
      <c r="BL56" s="426"/>
      <c r="BM56" s="426"/>
      <c r="BN56" s="426"/>
      <c r="BO56" s="427"/>
      <c r="BP56" s="453">
        <f>SUM(BP50:CB55)</f>
        <v>93500.002046981797</v>
      </c>
      <c r="BQ56" s="454"/>
      <c r="BR56" s="454"/>
      <c r="BS56" s="454"/>
      <c r="BT56" s="454"/>
      <c r="BU56" s="454"/>
      <c r="BV56" s="454"/>
      <c r="BW56" s="454"/>
      <c r="BX56" s="454"/>
      <c r="BY56" s="454"/>
      <c r="BZ56" s="454"/>
      <c r="CA56" s="454"/>
      <c r="CB56" s="455"/>
    </row>
    <row r="57" spans="1:91" s="23" customFormat="1" ht="15.6" x14ac:dyDescent="0.3">
      <c r="A57" s="432"/>
      <c r="B57" s="433"/>
      <c r="C57" s="433"/>
      <c r="D57" s="434"/>
      <c r="E57" s="413" t="s">
        <v>121</v>
      </c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  <c r="Z57" s="414"/>
      <c r="AA57" s="414"/>
      <c r="AB57" s="414"/>
      <c r="AC57" s="414"/>
      <c r="AD57" s="414"/>
      <c r="AE57" s="414"/>
      <c r="AF57" s="414"/>
      <c r="AG57" s="414"/>
      <c r="AH57" s="414"/>
      <c r="AI57" s="415"/>
      <c r="AJ57" s="425" t="s">
        <v>9</v>
      </c>
      <c r="AK57" s="426"/>
      <c r="AL57" s="426"/>
      <c r="AM57" s="426"/>
      <c r="AN57" s="426"/>
      <c r="AO57" s="426"/>
      <c r="AP57" s="426"/>
      <c r="AQ57" s="426"/>
      <c r="AR57" s="426"/>
      <c r="AS57" s="426"/>
      <c r="AT57" s="427"/>
      <c r="AU57" s="425" t="s">
        <v>9</v>
      </c>
      <c r="AV57" s="426"/>
      <c r="AW57" s="426"/>
      <c r="AX57" s="426"/>
      <c r="AY57" s="426"/>
      <c r="AZ57" s="426"/>
      <c r="BA57" s="426"/>
      <c r="BB57" s="426"/>
      <c r="BC57" s="426"/>
      <c r="BD57" s="427"/>
      <c r="BE57" s="425" t="s">
        <v>9</v>
      </c>
      <c r="BF57" s="426"/>
      <c r="BG57" s="426"/>
      <c r="BH57" s="426"/>
      <c r="BI57" s="426"/>
      <c r="BJ57" s="426"/>
      <c r="BK57" s="426"/>
      <c r="BL57" s="426"/>
      <c r="BM57" s="426"/>
      <c r="BN57" s="426"/>
      <c r="BO57" s="427"/>
      <c r="BP57" s="501">
        <f>BP56</f>
        <v>93500.002046981797</v>
      </c>
      <c r="BQ57" s="502"/>
      <c r="BR57" s="502"/>
      <c r="BS57" s="502"/>
      <c r="BT57" s="502"/>
      <c r="BU57" s="502"/>
      <c r="BV57" s="502"/>
      <c r="BW57" s="502"/>
      <c r="BX57" s="502"/>
      <c r="BY57" s="502"/>
      <c r="BZ57" s="502"/>
      <c r="CA57" s="502"/>
      <c r="CB57" s="503"/>
    </row>
    <row r="58" spans="1:91" s="23" customFormat="1" ht="15.6" x14ac:dyDescent="0.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</row>
    <row r="59" spans="1:91" ht="15.6" x14ac:dyDescent="0.3">
      <c r="A59" s="428" t="s">
        <v>302</v>
      </c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  <c r="R59" s="428"/>
      <c r="S59" s="428"/>
      <c r="T59" s="428"/>
      <c r="U59" s="428"/>
      <c r="V59" s="428"/>
      <c r="W59" s="428"/>
      <c r="X59" s="428"/>
      <c r="Y59" s="428"/>
      <c r="Z59" s="428"/>
      <c r="AA59" s="428"/>
      <c r="AB59" s="428"/>
      <c r="AC59" s="428"/>
      <c r="AD59" s="428"/>
      <c r="AE59" s="428"/>
      <c r="AF59" s="428"/>
      <c r="AG59" s="428"/>
      <c r="AH59" s="428"/>
      <c r="AI59" s="428"/>
      <c r="AJ59" s="428"/>
      <c r="AK59" s="428"/>
      <c r="AL59" s="428"/>
      <c r="AM59" s="428"/>
      <c r="AN59" s="428"/>
      <c r="AO59" s="428"/>
      <c r="AP59" s="428"/>
      <c r="AQ59" s="428"/>
      <c r="AR59" s="428"/>
      <c r="AS59" s="428"/>
      <c r="AT59" s="428"/>
      <c r="AU59" s="428"/>
      <c r="AV59" s="428"/>
      <c r="AW59" s="428"/>
      <c r="AX59" s="428"/>
      <c r="AY59" s="428"/>
      <c r="AZ59" s="428"/>
      <c r="BA59" s="428"/>
      <c r="BB59" s="428"/>
      <c r="BC59" s="428"/>
      <c r="BD59" s="428"/>
      <c r="BE59" s="428"/>
      <c r="BF59" s="428"/>
      <c r="BG59" s="428"/>
      <c r="BH59" s="428"/>
      <c r="BI59" s="428"/>
      <c r="BJ59" s="428"/>
      <c r="BK59" s="428"/>
      <c r="BL59" s="428"/>
      <c r="BM59" s="428"/>
      <c r="BN59" s="428"/>
      <c r="BO59" s="428"/>
      <c r="BP59" s="428"/>
      <c r="BQ59" s="428"/>
      <c r="BR59" s="428"/>
      <c r="BS59" s="428"/>
      <c r="BT59" s="428"/>
      <c r="BU59" s="428"/>
      <c r="BV59" s="428"/>
      <c r="BW59" s="428"/>
      <c r="BX59" s="428"/>
      <c r="BY59" s="428"/>
      <c r="BZ59" s="428"/>
      <c r="CA59" s="428"/>
      <c r="CB59" s="428"/>
      <c r="CC59" s="23"/>
      <c r="CD59" s="23"/>
      <c r="CE59" s="23"/>
      <c r="CF59" s="23"/>
      <c r="CG59" s="23"/>
      <c r="CH59" s="23"/>
      <c r="CI59" s="23"/>
    </row>
    <row r="60" spans="1:91" ht="15.6" x14ac:dyDescent="0.3">
      <c r="A60" s="23" t="s">
        <v>174</v>
      </c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475" t="s">
        <v>303</v>
      </c>
      <c r="T60" s="475"/>
      <c r="U60" s="475"/>
      <c r="V60" s="475"/>
      <c r="W60" s="475"/>
      <c r="X60" s="475"/>
      <c r="Y60" s="475"/>
      <c r="Z60" s="475"/>
      <c r="AA60" s="475"/>
      <c r="AB60" s="475"/>
      <c r="AC60" s="475"/>
      <c r="AD60" s="475"/>
      <c r="AE60" s="475"/>
      <c r="AF60" s="475"/>
      <c r="AG60" s="475"/>
      <c r="AH60" s="475"/>
      <c r="AI60" s="475"/>
      <c r="AJ60" s="475"/>
      <c r="AK60" s="475"/>
      <c r="AL60" s="475"/>
      <c r="AM60" s="475"/>
      <c r="AN60" s="475"/>
      <c r="AO60" s="475"/>
      <c r="AP60" s="475"/>
      <c r="AQ60" s="475"/>
      <c r="AR60" s="475"/>
      <c r="AS60" s="475"/>
      <c r="AT60" s="475"/>
      <c r="AU60" s="475"/>
      <c r="AV60" s="475"/>
      <c r="AW60" s="475"/>
      <c r="AX60" s="475"/>
      <c r="AY60" s="475"/>
      <c r="AZ60" s="475"/>
      <c r="BA60" s="475"/>
      <c r="BB60" s="475"/>
      <c r="BC60" s="475"/>
      <c r="BD60" s="475"/>
      <c r="BE60" s="475"/>
      <c r="BF60" s="475"/>
      <c r="BG60" s="475"/>
      <c r="BH60" s="475"/>
      <c r="BI60" s="475"/>
      <c r="BJ60" s="475"/>
      <c r="BK60" s="475"/>
      <c r="BL60" s="475"/>
      <c r="BM60" s="475"/>
      <c r="BN60" s="475"/>
      <c r="BO60" s="475"/>
      <c r="BP60" s="475"/>
      <c r="BQ60" s="475"/>
      <c r="BR60" s="475"/>
      <c r="BS60" s="475"/>
      <c r="BT60" s="475"/>
      <c r="BU60" s="475"/>
      <c r="BV60" s="475"/>
      <c r="BW60" s="475"/>
      <c r="BX60" s="475"/>
      <c r="BY60" s="475"/>
      <c r="BZ60" s="475"/>
      <c r="CA60" s="475"/>
      <c r="CB60" s="475"/>
    </row>
    <row r="62" spans="1:91" x14ac:dyDescent="0.25">
      <c r="A62" s="386" t="s">
        <v>88</v>
      </c>
      <c r="B62" s="387"/>
      <c r="C62" s="387"/>
      <c r="D62" s="388"/>
      <c r="E62" s="386" t="s">
        <v>0</v>
      </c>
      <c r="F62" s="387"/>
      <c r="G62" s="387"/>
      <c r="H62" s="387"/>
      <c r="I62" s="387"/>
      <c r="J62" s="387"/>
      <c r="K62" s="387"/>
      <c r="L62" s="387"/>
      <c r="M62" s="387"/>
      <c r="N62" s="387"/>
      <c r="O62" s="387"/>
      <c r="P62" s="387"/>
      <c r="Q62" s="387"/>
      <c r="R62" s="387"/>
      <c r="S62" s="387"/>
      <c r="T62" s="387"/>
      <c r="U62" s="387"/>
      <c r="V62" s="387"/>
      <c r="W62" s="387"/>
      <c r="X62" s="387"/>
      <c r="Y62" s="387"/>
      <c r="Z62" s="387"/>
      <c r="AA62" s="387"/>
      <c r="AB62" s="387"/>
      <c r="AC62" s="387"/>
      <c r="AD62" s="387"/>
      <c r="AE62" s="387"/>
      <c r="AF62" s="387"/>
      <c r="AG62" s="387"/>
      <c r="AH62" s="387"/>
      <c r="AI62" s="388"/>
      <c r="AJ62" s="386" t="s">
        <v>133</v>
      </c>
      <c r="AK62" s="387"/>
      <c r="AL62" s="387"/>
      <c r="AM62" s="387"/>
      <c r="AN62" s="387"/>
      <c r="AO62" s="387"/>
      <c r="AP62" s="387"/>
      <c r="AQ62" s="387"/>
      <c r="AR62" s="387"/>
      <c r="AS62" s="387"/>
      <c r="AT62" s="388"/>
      <c r="AU62" s="386" t="s">
        <v>204</v>
      </c>
      <c r="AV62" s="387"/>
      <c r="AW62" s="387"/>
      <c r="AX62" s="387"/>
      <c r="AY62" s="387"/>
      <c r="AZ62" s="387"/>
      <c r="BA62" s="387"/>
      <c r="BB62" s="387"/>
      <c r="BC62" s="387"/>
      <c r="BD62" s="388"/>
      <c r="BE62" s="386" t="s">
        <v>205</v>
      </c>
      <c r="BF62" s="387"/>
      <c r="BG62" s="387"/>
      <c r="BH62" s="387"/>
      <c r="BI62" s="387"/>
      <c r="BJ62" s="387"/>
      <c r="BK62" s="387"/>
      <c r="BL62" s="387"/>
      <c r="BM62" s="387"/>
      <c r="BN62" s="387"/>
      <c r="BO62" s="388"/>
      <c r="BP62" s="386" t="s">
        <v>78</v>
      </c>
      <c r="BQ62" s="387"/>
      <c r="BR62" s="387"/>
      <c r="BS62" s="387"/>
      <c r="BT62" s="387"/>
      <c r="BU62" s="387"/>
      <c r="BV62" s="387"/>
      <c r="BW62" s="387"/>
      <c r="BX62" s="387"/>
      <c r="BY62" s="387"/>
      <c r="BZ62" s="387"/>
      <c r="CA62" s="387"/>
      <c r="CB62" s="388"/>
    </row>
    <row r="63" spans="1:91" x14ac:dyDescent="0.25">
      <c r="A63" s="383" t="s">
        <v>95</v>
      </c>
      <c r="B63" s="384"/>
      <c r="C63" s="384"/>
      <c r="D63" s="385"/>
      <c r="E63" s="383"/>
      <c r="F63" s="384"/>
      <c r="G63" s="384"/>
      <c r="H63" s="384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384"/>
      <c r="AC63" s="384"/>
      <c r="AD63" s="384"/>
      <c r="AE63" s="384"/>
      <c r="AF63" s="384"/>
      <c r="AG63" s="384"/>
      <c r="AH63" s="384"/>
      <c r="AI63" s="385"/>
      <c r="AJ63" s="383" t="s">
        <v>206</v>
      </c>
      <c r="AK63" s="384"/>
      <c r="AL63" s="384"/>
      <c r="AM63" s="384"/>
      <c r="AN63" s="384"/>
      <c r="AO63" s="384"/>
      <c r="AP63" s="384"/>
      <c r="AQ63" s="384"/>
      <c r="AR63" s="384"/>
      <c r="AS63" s="384"/>
      <c r="AT63" s="385"/>
      <c r="AU63" s="383" t="s">
        <v>207</v>
      </c>
      <c r="AV63" s="384"/>
      <c r="AW63" s="384"/>
      <c r="AX63" s="384"/>
      <c r="AY63" s="384"/>
      <c r="AZ63" s="384"/>
      <c r="BA63" s="384"/>
      <c r="BB63" s="384"/>
      <c r="BC63" s="384"/>
      <c r="BD63" s="385"/>
      <c r="BE63" s="383" t="s">
        <v>107</v>
      </c>
      <c r="BF63" s="384"/>
      <c r="BG63" s="384"/>
      <c r="BH63" s="384"/>
      <c r="BI63" s="384"/>
      <c r="BJ63" s="384"/>
      <c r="BK63" s="384"/>
      <c r="BL63" s="384"/>
      <c r="BM63" s="384"/>
      <c r="BN63" s="384"/>
      <c r="BO63" s="385"/>
      <c r="BP63" s="383" t="s">
        <v>208</v>
      </c>
      <c r="BQ63" s="384"/>
      <c r="BR63" s="384"/>
      <c r="BS63" s="384"/>
      <c r="BT63" s="384"/>
      <c r="BU63" s="384"/>
      <c r="BV63" s="384"/>
      <c r="BW63" s="384"/>
      <c r="BX63" s="384"/>
      <c r="BY63" s="384"/>
      <c r="BZ63" s="384"/>
      <c r="CA63" s="384"/>
      <c r="CB63" s="385"/>
    </row>
    <row r="64" spans="1:91" x14ac:dyDescent="0.25">
      <c r="A64" s="383"/>
      <c r="B64" s="384"/>
      <c r="C64" s="384"/>
      <c r="D64" s="385"/>
      <c r="E64" s="383"/>
      <c r="F64" s="384"/>
      <c r="G64" s="384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  <c r="AB64" s="384"/>
      <c r="AC64" s="384"/>
      <c r="AD64" s="384"/>
      <c r="AE64" s="384"/>
      <c r="AF64" s="384"/>
      <c r="AG64" s="384"/>
      <c r="AH64" s="384"/>
      <c r="AI64" s="385"/>
      <c r="AJ64" s="383" t="s">
        <v>209</v>
      </c>
      <c r="AK64" s="384"/>
      <c r="AL64" s="384"/>
      <c r="AM64" s="384"/>
      <c r="AN64" s="384"/>
      <c r="AO64" s="384"/>
      <c r="AP64" s="384"/>
      <c r="AQ64" s="384"/>
      <c r="AR64" s="384"/>
      <c r="AS64" s="384"/>
      <c r="AT64" s="385"/>
      <c r="AU64" s="383" t="s">
        <v>210</v>
      </c>
      <c r="AV64" s="384"/>
      <c r="AW64" s="384"/>
      <c r="AX64" s="384"/>
      <c r="AY64" s="384"/>
      <c r="AZ64" s="384"/>
      <c r="BA64" s="384"/>
      <c r="BB64" s="384"/>
      <c r="BC64" s="384"/>
      <c r="BD64" s="385"/>
      <c r="BE64" s="383"/>
      <c r="BF64" s="384"/>
      <c r="BG64" s="384"/>
      <c r="BH64" s="384"/>
      <c r="BI64" s="384"/>
      <c r="BJ64" s="384"/>
      <c r="BK64" s="384"/>
      <c r="BL64" s="384"/>
      <c r="BM64" s="384"/>
      <c r="BN64" s="384"/>
      <c r="BO64" s="385"/>
      <c r="BP64" s="383"/>
      <c r="BQ64" s="384"/>
      <c r="BR64" s="384"/>
      <c r="BS64" s="384"/>
      <c r="BT64" s="384"/>
      <c r="BU64" s="384"/>
      <c r="BV64" s="384"/>
      <c r="BW64" s="384"/>
      <c r="BX64" s="384"/>
      <c r="BY64" s="384"/>
      <c r="BZ64" s="384"/>
      <c r="CA64" s="384"/>
      <c r="CB64" s="385"/>
    </row>
    <row r="65" spans="1:87" x14ac:dyDescent="0.25">
      <c r="A65" s="429"/>
      <c r="B65" s="430"/>
      <c r="C65" s="430"/>
      <c r="D65" s="431"/>
      <c r="E65" s="429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430"/>
      <c r="Q65" s="430"/>
      <c r="R65" s="430"/>
      <c r="S65" s="430"/>
      <c r="T65" s="430"/>
      <c r="U65" s="430"/>
      <c r="V65" s="430"/>
      <c r="W65" s="430"/>
      <c r="X65" s="430"/>
      <c r="Y65" s="430"/>
      <c r="Z65" s="430"/>
      <c r="AA65" s="430"/>
      <c r="AB65" s="430"/>
      <c r="AC65" s="430"/>
      <c r="AD65" s="430"/>
      <c r="AE65" s="430"/>
      <c r="AF65" s="430"/>
      <c r="AG65" s="430"/>
      <c r="AH65" s="430"/>
      <c r="AI65" s="431"/>
      <c r="AJ65" s="429"/>
      <c r="AK65" s="430"/>
      <c r="AL65" s="430"/>
      <c r="AM65" s="430"/>
      <c r="AN65" s="430"/>
      <c r="AO65" s="430"/>
      <c r="AP65" s="430"/>
      <c r="AQ65" s="430"/>
      <c r="AR65" s="430"/>
      <c r="AS65" s="430"/>
      <c r="AT65" s="431"/>
      <c r="AU65" s="429"/>
      <c r="AV65" s="430"/>
      <c r="AW65" s="430"/>
      <c r="AX65" s="430"/>
      <c r="AY65" s="430"/>
      <c r="AZ65" s="430"/>
      <c r="BA65" s="430"/>
      <c r="BB65" s="430"/>
      <c r="BC65" s="430"/>
      <c r="BD65" s="431"/>
      <c r="BE65" s="429"/>
      <c r="BF65" s="430"/>
      <c r="BG65" s="430"/>
      <c r="BH65" s="430"/>
      <c r="BI65" s="430"/>
      <c r="BJ65" s="430"/>
      <c r="BK65" s="430"/>
      <c r="BL65" s="430"/>
      <c r="BM65" s="430"/>
      <c r="BN65" s="430"/>
      <c r="BO65" s="431"/>
      <c r="BP65" s="429"/>
      <c r="BQ65" s="430"/>
      <c r="BR65" s="430"/>
      <c r="BS65" s="430"/>
      <c r="BT65" s="430"/>
      <c r="BU65" s="430"/>
      <c r="BV65" s="430"/>
      <c r="BW65" s="430"/>
      <c r="BX65" s="430"/>
      <c r="BY65" s="430"/>
      <c r="BZ65" s="430"/>
      <c r="CA65" s="430"/>
      <c r="CB65" s="431"/>
    </row>
    <row r="66" spans="1:87" ht="13.5" customHeight="1" x14ac:dyDescent="0.25">
      <c r="A66" s="429">
        <v>1</v>
      </c>
      <c r="B66" s="430"/>
      <c r="C66" s="430"/>
      <c r="D66" s="431"/>
      <c r="E66" s="429">
        <v>2</v>
      </c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0"/>
      <c r="AB66" s="430"/>
      <c r="AC66" s="430"/>
      <c r="AD66" s="430"/>
      <c r="AE66" s="430"/>
      <c r="AF66" s="430"/>
      <c r="AG66" s="430"/>
      <c r="AH66" s="430"/>
      <c r="AI66" s="431"/>
      <c r="AJ66" s="429">
        <v>4</v>
      </c>
      <c r="AK66" s="430"/>
      <c r="AL66" s="430"/>
      <c r="AM66" s="430"/>
      <c r="AN66" s="430"/>
      <c r="AO66" s="430"/>
      <c r="AP66" s="430"/>
      <c r="AQ66" s="430"/>
      <c r="AR66" s="430"/>
      <c r="AS66" s="430"/>
      <c r="AT66" s="431"/>
      <c r="AU66" s="429">
        <v>5</v>
      </c>
      <c r="AV66" s="430"/>
      <c r="AW66" s="430"/>
      <c r="AX66" s="430"/>
      <c r="AY66" s="430"/>
      <c r="AZ66" s="430"/>
      <c r="BA66" s="430"/>
      <c r="BB66" s="430"/>
      <c r="BC66" s="430"/>
      <c r="BD66" s="431"/>
      <c r="BE66" s="429">
        <v>6</v>
      </c>
      <c r="BF66" s="430"/>
      <c r="BG66" s="430"/>
      <c r="BH66" s="430"/>
      <c r="BI66" s="430"/>
      <c r="BJ66" s="430"/>
      <c r="BK66" s="430"/>
      <c r="BL66" s="430"/>
      <c r="BM66" s="430"/>
      <c r="BN66" s="430"/>
      <c r="BO66" s="431"/>
      <c r="BP66" s="429">
        <v>6</v>
      </c>
      <c r="BQ66" s="430"/>
      <c r="BR66" s="430"/>
      <c r="BS66" s="430"/>
      <c r="BT66" s="430"/>
      <c r="BU66" s="430"/>
      <c r="BV66" s="430"/>
      <c r="BW66" s="430"/>
      <c r="BX66" s="430"/>
      <c r="BY66" s="430"/>
      <c r="BZ66" s="430"/>
      <c r="CA66" s="430"/>
      <c r="CB66" s="431"/>
    </row>
    <row r="67" spans="1:87" s="17" customFormat="1" ht="27.75" customHeight="1" x14ac:dyDescent="0.3">
      <c r="A67" s="425">
        <v>1</v>
      </c>
      <c r="B67" s="426"/>
      <c r="C67" s="426"/>
      <c r="D67" s="427"/>
      <c r="E67" s="395" t="s">
        <v>319</v>
      </c>
      <c r="F67" s="396"/>
      <c r="G67" s="396"/>
      <c r="H67" s="396"/>
      <c r="I67" s="396"/>
      <c r="J67" s="396"/>
      <c r="K67" s="396"/>
      <c r="L67" s="396"/>
      <c r="M67" s="396"/>
      <c r="N67" s="396"/>
      <c r="O67" s="396"/>
      <c r="P67" s="396"/>
      <c r="Q67" s="396"/>
      <c r="R67" s="396"/>
      <c r="S67" s="396"/>
      <c r="T67" s="396"/>
      <c r="U67" s="396"/>
      <c r="V67" s="396"/>
      <c r="W67" s="396"/>
      <c r="X67" s="396"/>
      <c r="Y67" s="396"/>
      <c r="Z67" s="396"/>
      <c r="AA67" s="396"/>
      <c r="AB67" s="396"/>
      <c r="AC67" s="396"/>
      <c r="AD67" s="396"/>
      <c r="AE67" s="396"/>
      <c r="AF67" s="396"/>
      <c r="AG67" s="396"/>
      <c r="AH67" s="396"/>
      <c r="AI67" s="397"/>
      <c r="AJ67" s="507">
        <v>31322</v>
      </c>
      <c r="AK67" s="508"/>
      <c r="AL67" s="508"/>
      <c r="AM67" s="508"/>
      <c r="AN67" s="508"/>
      <c r="AO67" s="508"/>
      <c r="AP67" s="508"/>
      <c r="AQ67" s="508"/>
      <c r="AR67" s="508"/>
      <c r="AS67" s="508"/>
      <c r="AT67" s="509"/>
      <c r="AU67" s="435">
        <v>7.67</v>
      </c>
      <c r="AV67" s="436"/>
      <c r="AW67" s="436"/>
      <c r="AX67" s="436"/>
      <c r="AY67" s="436"/>
      <c r="AZ67" s="436"/>
      <c r="BA67" s="436"/>
      <c r="BB67" s="436"/>
      <c r="BC67" s="436"/>
      <c r="BD67" s="437"/>
      <c r="BE67" s="435">
        <v>12</v>
      </c>
      <c r="BF67" s="436"/>
      <c r="BG67" s="436"/>
      <c r="BH67" s="436"/>
      <c r="BI67" s="436"/>
      <c r="BJ67" s="436"/>
      <c r="BK67" s="436"/>
      <c r="BL67" s="436"/>
      <c r="BM67" s="436"/>
      <c r="BN67" s="436"/>
      <c r="BO67" s="437"/>
      <c r="BP67" s="453">
        <f>AJ67*AU67*(1+BE67/100)</f>
        <v>269068.50880000001</v>
      </c>
      <c r="BQ67" s="454"/>
      <c r="BR67" s="454"/>
      <c r="BS67" s="454"/>
      <c r="BT67" s="454"/>
      <c r="BU67" s="454"/>
      <c r="BV67" s="454"/>
      <c r="BW67" s="454"/>
      <c r="BX67" s="454"/>
      <c r="BY67" s="454"/>
      <c r="BZ67" s="454"/>
      <c r="CA67" s="454"/>
      <c r="CB67" s="455"/>
      <c r="CC67" s="26"/>
      <c r="CD67" s="26"/>
      <c r="CE67" s="26"/>
      <c r="CF67" s="26"/>
      <c r="CG67" s="26"/>
      <c r="CH67" s="26"/>
      <c r="CI67" s="26"/>
    </row>
    <row r="68" spans="1:87" ht="15.6" x14ac:dyDescent="0.3">
      <c r="A68" s="425">
        <v>2</v>
      </c>
      <c r="B68" s="426"/>
      <c r="C68" s="426"/>
      <c r="D68" s="427"/>
      <c r="E68" s="395" t="s">
        <v>320</v>
      </c>
      <c r="F68" s="396"/>
      <c r="G68" s="396"/>
      <c r="H68" s="396"/>
      <c r="I68" s="396"/>
      <c r="J68" s="396"/>
      <c r="K68" s="396"/>
      <c r="L68" s="396"/>
      <c r="M68" s="396"/>
      <c r="N68" s="396"/>
      <c r="O68" s="396"/>
      <c r="P68" s="396"/>
      <c r="Q68" s="396"/>
      <c r="R68" s="396"/>
      <c r="S68" s="396"/>
      <c r="T68" s="396"/>
      <c r="U68" s="396"/>
      <c r="V68" s="396"/>
      <c r="W68" s="396"/>
      <c r="X68" s="396"/>
      <c r="Y68" s="396"/>
      <c r="Z68" s="396"/>
      <c r="AA68" s="396"/>
      <c r="AB68" s="396"/>
      <c r="AC68" s="396"/>
      <c r="AD68" s="396"/>
      <c r="AE68" s="396"/>
      <c r="AF68" s="396"/>
      <c r="AG68" s="396"/>
      <c r="AH68" s="396"/>
      <c r="AI68" s="397"/>
      <c r="AJ68" s="504">
        <v>189.14500000000001</v>
      </c>
      <c r="AK68" s="505"/>
      <c r="AL68" s="505"/>
      <c r="AM68" s="505"/>
      <c r="AN68" s="505"/>
      <c r="AO68" s="505"/>
      <c r="AP68" s="505"/>
      <c r="AQ68" s="505"/>
      <c r="AR68" s="505"/>
      <c r="AS68" s="505"/>
      <c r="AT68" s="506"/>
      <c r="AU68" s="435">
        <v>2485.5</v>
      </c>
      <c r="AV68" s="436"/>
      <c r="AW68" s="436"/>
      <c r="AX68" s="436"/>
      <c r="AY68" s="436"/>
      <c r="AZ68" s="436"/>
      <c r="BA68" s="436"/>
      <c r="BB68" s="436"/>
      <c r="BC68" s="436"/>
      <c r="BD68" s="437"/>
      <c r="BE68" s="435">
        <v>9</v>
      </c>
      <c r="BF68" s="436"/>
      <c r="BG68" s="436"/>
      <c r="BH68" s="436"/>
      <c r="BI68" s="436"/>
      <c r="BJ68" s="436"/>
      <c r="BK68" s="436"/>
      <c r="BL68" s="436"/>
      <c r="BM68" s="436"/>
      <c r="BN68" s="436"/>
      <c r="BO68" s="437"/>
      <c r="BP68" s="453">
        <f t="shared" ref="BP68:BP69" si="1">AJ68*AU68*(1+BE68/100)</f>
        <v>512430.68827500008</v>
      </c>
      <c r="BQ68" s="454"/>
      <c r="BR68" s="454"/>
      <c r="BS68" s="454"/>
      <c r="BT68" s="454"/>
      <c r="BU68" s="454"/>
      <c r="BV68" s="454"/>
      <c r="BW68" s="454"/>
      <c r="BX68" s="454"/>
      <c r="BY68" s="454"/>
      <c r="BZ68" s="454"/>
      <c r="CA68" s="454"/>
      <c r="CB68" s="455"/>
      <c r="CC68" s="17"/>
      <c r="CD68" s="17"/>
      <c r="CE68" s="17"/>
      <c r="CF68" s="17"/>
      <c r="CG68" s="17"/>
      <c r="CH68" s="17"/>
      <c r="CI68" s="17"/>
    </row>
    <row r="69" spans="1:87" x14ac:dyDescent="0.25">
      <c r="A69" s="425">
        <v>3</v>
      </c>
      <c r="B69" s="426"/>
      <c r="C69" s="426"/>
      <c r="D69" s="427"/>
      <c r="E69" s="395" t="s">
        <v>304</v>
      </c>
      <c r="F69" s="396"/>
      <c r="G69" s="396"/>
      <c r="H69" s="396"/>
      <c r="I69" s="396"/>
      <c r="J69" s="396"/>
      <c r="K69" s="396"/>
      <c r="L69" s="396"/>
      <c r="M69" s="396"/>
      <c r="N69" s="396"/>
      <c r="O69" s="396"/>
      <c r="P69" s="396"/>
      <c r="Q69" s="396"/>
      <c r="R69" s="396"/>
      <c r="S69" s="396"/>
      <c r="T69" s="396"/>
      <c r="U69" s="396"/>
      <c r="V69" s="396"/>
      <c r="W69" s="396"/>
      <c r="X69" s="396"/>
      <c r="Y69" s="396"/>
      <c r="Z69" s="396"/>
      <c r="AA69" s="396"/>
      <c r="AB69" s="396"/>
      <c r="AC69" s="396"/>
      <c r="AD69" s="396"/>
      <c r="AE69" s="396"/>
      <c r="AF69" s="396"/>
      <c r="AG69" s="396"/>
      <c r="AH69" s="396"/>
      <c r="AI69" s="397"/>
      <c r="AJ69" s="504">
        <v>134.35095000000001</v>
      </c>
      <c r="AK69" s="505"/>
      <c r="AL69" s="505"/>
      <c r="AM69" s="505"/>
      <c r="AN69" s="505"/>
      <c r="AO69" s="505"/>
      <c r="AP69" s="505"/>
      <c r="AQ69" s="505"/>
      <c r="AR69" s="505"/>
      <c r="AS69" s="505"/>
      <c r="AT69" s="506"/>
      <c r="AU69" s="435">
        <v>2485.5</v>
      </c>
      <c r="AV69" s="436"/>
      <c r="AW69" s="436"/>
      <c r="AX69" s="436"/>
      <c r="AY69" s="436"/>
      <c r="AZ69" s="436"/>
      <c r="BA69" s="436"/>
      <c r="BB69" s="436"/>
      <c r="BC69" s="436"/>
      <c r="BD69" s="437"/>
      <c r="BE69" s="435">
        <v>12</v>
      </c>
      <c r="BF69" s="436"/>
      <c r="BG69" s="436"/>
      <c r="BH69" s="436"/>
      <c r="BI69" s="436"/>
      <c r="BJ69" s="436"/>
      <c r="BK69" s="436"/>
      <c r="BL69" s="436"/>
      <c r="BM69" s="436"/>
      <c r="BN69" s="436"/>
      <c r="BO69" s="437"/>
      <c r="BP69" s="453">
        <f t="shared" si="1"/>
        <v>374000.80057200009</v>
      </c>
      <c r="BQ69" s="454"/>
      <c r="BR69" s="454"/>
      <c r="BS69" s="454"/>
      <c r="BT69" s="454"/>
      <c r="BU69" s="454"/>
      <c r="BV69" s="454"/>
      <c r="BW69" s="454"/>
      <c r="BX69" s="454"/>
      <c r="BY69" s="454"/>
      <c r="BZ69" s="454"/>
      <c r="CA69" s="454"/>
      <c r="CB69" s="455"/>
    </row>
    <row r="70" spans="1:87" x14ac:dyDescent="0.25">
      <c r="A70" s="432"/>
      <c r="B70" s="433"/>
      <c r="C70" s="433"/>
      <c r="D70" s="434"/>
      <c r="E70" s="413" t="s">
        <v>120</v>
      </c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  <c r="AD70" s="414"/>
      <c r="AE70" s="414"/>
      <c r="AF70" s="414"/>
      <c r="AG70" s="414"/>
      <c r="AH70" s="414"/>
      <c r="AI70" s="415"/>
      <c r="AJ70" s="425" t="s">
        <v>9</v>
      </c>
      <c r="AK70" s="426"/>
      <c r="AL70" s="426"/>
      <c r="AM70" s="426"/>
      <c r="AN70" s="426"/>
      <c r="AO70" s="426"/>
      <c r="AP70" s="426"/>
      <c r="AQ70" s="426"/>
      <c r="AR70" s="426"/>
      <c r="AS70" s="426"/>
      <c r="AT70" s="427"/>
      <c r="AU70" s="425" t="s">
        <v>9</v>
      </c>
      <c r="AV70" s="426"/>
      <c r="AW70" s="426"/>
      <c r="AX70" s="426"/>
      <c r="AY70" s="426"/>
      <c r="AZ70" s="426"/>
      <c r="BA70" s="426"/>
      <c r="BB70" s="426"/>
      <c r="BC70" s="426"/>
      <c r="BD70" s="427"/>
      <c r="BE70" s="425" t="s">
        <v>9</v>
      </c>
      <c r="BF70" s="426"/>
      <c r="BG70" s="426"/>
      <c r="BH70" s="426"/>
      <c r="BI70" s="426"/>
      <c r="BJ70" s="426"/>
      <c r="BK70" s="426"/>
      <c r="BL70" s="426"/>
      <c r="BM70" s="426"/>
      <c r="BN70" s="426"/>
      <c r="BO70" s="427"/>
      <c r="BP70" s="453">
        <f>SUM(BP67:CB69)</f>
        <v>1155499.997647</v>
      </c>
      <c r="BQ70" s="454"/>
      <c r="BR70" s="454"/>
      <c r="BS70" s="454"/>
      <c r="BT70" s="454"/>
      <c r="BU70" s="454"/>
      <c r="BV70" s="454"/>
      <c r="BW70" s="454"/>
      <c r="BX70" s="454"/>
      <c r="BY70" s="454"/>
      <c r="BZ70" s="454"/>
      <c r="CA70" s="454"/>
      <c r="CB70" s="455"/>
    </row>
    <row r="71" spans="1:87" x14ac:dyDescent="0.25">
      <c r="A71" s="432"/>
      <c r="B71" s="433"/>
      <c r="C71" s="433"/>
      <c r="D71" s="434"/>
      <c r="E71" s="413" t="s">
        <v>121</v>
      </c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  <c r="AF71" s="414"/>
      <c r="AG71" s="414"/>
      <c r="AH71" s="414"/>
      <c r="AI71" s="415"/>
      <c r="AJ71" s="425" t="s">
        <v>9</v>
      </c>
      <c r="AK71" s="426"/>
      <c r="AL71" s="426"/>
      <c r="AM71" s="426"/>
      <c r="AN71" s="426"/>
      <c r="AO71" s="426"/>
      <c r="AP71" s="426"/>
      <c r="AQ71" s="426"/>
      <c r="AR71" s="426"/>
      <c r="AS71" s="426"/>
      <c r="AT71" s="427"/>
      <c r="AU71" s="425" t="s">
        <v>9</v>
      </c>
      <c r="AV71" s="426"/>
      <c r="AW71" s="426"/>
      <c r="AX71" s="426"/>
      <c r="AY71" s="426"/>
      <c r="AZ71" s="426"/>
      <c r="BA71" s="426"/>
      <c r="BB71" s="426"/>
      <c r="BC71" s="426"/>
      <c r="BD71" s="427"/>
      <c r="BE71" s="425" t="s">
        <v>9</v>
      </c>
      <c r="BF71" s="426"/>
      <c r="BG71" s="426"/>
      <c r="BH71" s="426"/>
      <c r="BI71" s="426"/>
      <c r="BJ71" s="426"/>
      <c r="BK71" s="426"/>
      <c r="BL71" s="426"/>
      <c r="BM71" s="426"/>
      <c r="BN71" s="426"/>
      <c r="BO71" s="427"/>
      <c r="BP71" s="501">
        <f>BP70</f>
        <v>1155499.997647</v>
      </c>
      <c r="BQ71" s="502"/>
      <c r="BR71" s="502"/>
      <c r="BS71" s="502"/>
      <c r="BT71" s="502"/>
      <c r="BU71" s="502"/>
      <c r="BV71" s="502"/>
      <c r="BW71" s="502"/>
      <c r="BX71" s="502"/>
      <c r="BY71" s="502"/>
      <c r="BZ71" s="502"/>
      <c r="CA71" s="502"/>
      <c r="CB71" s="503"/>
    </row>
    <row r="72" spans="1:87" ht="15.6" x14ac:dyDescent="0.3">
      <c r="A72" s="428" t="s">
        <v>305</v>
      </c>
      <c r="B72" s="428"/>
      <c r="C72" s="428"/>
      <c r="D72" s="428"/>
      <c r="E72" s="428"/>
      <c r="F72" s="428"/>
      <c r="G72" s="428"/>
      <c r="H72" s="428"/>
      <c r="I72" s="428"/>
      <c r="J72" s="428"/>
      <c r="K72" s="428"/>
      <c r="L72" s="428"/>
      <c r="M72" s="428"/>
      <c r="N72" s="428"/>
      <c r="O72" s="428"/>
      <c r="P72" s="428"/>
      <c r="Q72" s="428"/>
      <c r="R72" s="428"/>
      <c r="S72" s="428"/>
      <c r="T72" s="428"/>
      <c r="U72" s="428"/>
      <c r="V72" s="428"/>
      <c r="W72" s="428"/>
      <c r="X72" s="428"/>
      <c r="Y72" s="428"/>
      <c r="Z72" s="428"/>
      <c r="AA72" s="428"/>
      <c r="AB72" s="428"/>
      <c r="AC72" s="428"/>
      <c r="AD72" s="428"/>
      <c r="AE72" s="428"/>
      <c r="AF72" s="428"/>
      <c r="AG72" s="428"/>
      <c r="AH72" s="428"/>
      <c r="AI72" s="428"/>
      <c r="AJ72" s="428"/>
      <c r="AK72" s="428"/>
      <c r="AL72" s="428"/>
      <c r="AM72" s="428"/>
      <c r="AN72" s="428"/>
      <c r="AO72" s="428"/>
      <c r="AP72" s="428"/>
      <c r="AQ72" s="428"/>
      <c r="AR72" s="428"/>
      <c r="AS72" s="428"/>
      <c r="AT72" s="428"/>
      <c r="AU72" s="428"/>
      <c r="AV72" s="428"/>
      <c r="AW72" s="428"/>
      <c r="AX72" s="428"/>
      <c r="AY72" s="428"/>
      <c r="AZ72" s="428"/>
      <c r="BA72" s="428"/>
      <c r="BB72" s="428"/>
      <c r="BC72" s="428"/>
      <c r="BD72" s="428"/>
      <c r="BE72" s="428"/>
      <c r="BF72" s="428"/>
      <c r="BG72" s="428"/>
      <c r="BH72" s="428"/>
      <c r="BI72" s="428"/>
      <c r="BJ72" s="428"/>
      <c r="BK72" s="428"/>
      <c r="BL72" s="428"/>
      <c r="BM72" s="428"/>
      <c r="BN72" s="428"/>
      <c r="BO72" s="428"/>
      <c r="BP72" s="428"/>
      <c r="BQ72" s="428"/>
      <c r="BR72" s="428"/>
      <c r="BS72" s="428"/>
      <c r="BT72" s="428"/>
      <c r="BU72" s="428"/>
      <c r="BV72" s="428"/>
      <c r="BW72" s="428"/>
      <c r="BX72" s="428"/>
      <c r="BY72" s="428"/>
      <c r="BZ72" s="428"/>
      <c r="CA72" s="428"/>
      <c r="CB72" s="428"/>
    </row>
    <row r="74" spans="1:87" x14ac:dyDescent="0.25">
      <c r="A74" s="386" t="s">
        <v>88</v>
      </c>
      <c r="B74" s="387"/>
      <c r="C74" s="387"/>
      <c r="D74" s="388"/>
      <c r="E74" s="386" t="s">
        <v>0</v>
      </c>
      <c r="F74" s="387"/>
      <c r="G74" s="387"/>
      <c r="H74" s="387"/>
      <c r="I74" s="387"/>
      <c r="J74" s="387"/>
      <c r="K74" s="387"/>
      <c r="L74" s="387"/>
      <c r="M74" s="387"/>
      <c r="N74" s="387"/>
      <c r="O74" s="387"/>
      <c r="P74" s="387"/>
      <c r="Q74" s="387"/>
      <c r="R74" s="387"/>
      <c r="S74" s="387"/>
      <c r="T74" s="387"/>
      <c r="U74" s="387"/>
      <c r="V74" s="387"/>
      <c r="W74" s="387"/>
      <c r="X74" s="387"/>
      <c r="Y74" s="387"/>
      <c r="Z74" s="387"/>
      <c r="AA74" s="387"/>
      <c r="AB74" s="387"/>
      <c r="AC74" s="387"/>
      <c r="AD74" s="387"/>
      <c r="AE74" s="387"/>
      <c r="AF74" s="387"/>
      <c r="AG74" s="387"/>
      <c r="AH74" s="387"/>
      <c r="AI74" s="387"/>
      <c r="AJ74" s="387"/>
      <c r="AK74" s="387"/>
      <c r="AL74" s="387"/>
      <c r="AM74" s="387"/>
      <c r="AN74" s="387"/>
      <c r="AO74" s="387"/>
      <c r="AP74" s="387"/>
      <c r="AQ74" s="388"/>
      <c r="AR74" s="386" t="s">
        <v>124</v>
      </c>
      <c r="AS74" s="387"/>
      <c r="AT74" s="387"/>
      <c r="AU74" s="387"/>
      <c r="AV74" s="387"/>
      <c r="AW74" s="387"/>
      <c r="AX74" s="387"/>
      <c r="AY74" s="387"/>
      <c r="AZ74" s="387"/>
      <c r="BA74" s="387"/>
      <c r="BB74" s="387"/>
      <c r="BC74" s="388"/>
      <c r="BD74" s="386" t="s">
        <v>211</v>
      </c>
      <c r="BE74" s="387"/>
      <c r="BF74" s="387"/>
      <c r="BG74" s="387"/>
      <c r="BH74" s="387"/>
      <c r="BI74" s="387"/>
      <c r="BJ74" s="387"/>
      <c r="BK74" s="387"/>
      <c r="BL74" s="387"/>
      <c r="BM74" s="387"/>
      <c r="BN74" s="388"/>
      <c r="BO74" s="386" t="s">
        <v>194</v>
      </c>
      <c r="BP74" s="387"/>
      <c r="BQ74" s="387"/>
      <c r="BR74" s="387"/>
      <c r="BS74" s="387"/>
      <c r="BT74" s="387"/>
      <c r="BU74" s="387"/>
      <c r="BV74" s="387"/>
      <c r="BW74" s="387"/>
      <c r="BX74" s="387"/>
      <c r="BY74" s="387"/>
      <c r="BZ74" s="387"/>
      <c r="CA74" s="387"/>
      <c r="CB74" s="388"/>
    </row>
    <row r="75" spans="1:87" x14ac:dyDescent="0.25">
      <c r="A75" s="383" t="s">
        <v>95</v>
      </c>
      <c r="B75" s="384"/>
      <c r="C75" s="384"/>
      <c r="D75" s="385"/>
      <c r="E75" s="383"/>
      <c r="F75" s="384"/>
      <c r="G75" s="384"/>
      <c r="H75" s="384"/>
      <c r="I75" s="384"/>
      <c r="J75" s="384"/>
      <c r="K75" s="384"/>
      <c r="L75" s="384"/>
      <c r="M75" s="384"/>
      <c r="N75" s="384"/>
      <c r="O75" s="384"/>
      <c r="P75" s="384"/>
      <c r="Q75" s="384"/>
      <c r="R75" s="384"/>
      <c r="S75" s="384"/>
      <c r="T75" s="384"/>
      <c r="U75" s="384"/>
      <c r="V75" s="384"/>
      <c r="W75" s="384"/>
      <c r="X75" s="384"/>
      <c r="Y75" s="384"/>
      <c r="Z75" s="384"/>
      <c r="AA75" s="384"/>
      <c r="AB75" s="384"/>
      <c r="AC75" s="384"/>
      <c r="AD75" s="384"/>
      <c r="AE75" s="384"/>
      <c r="AF75" s="384"/>
      <c r="AG75" s="384"/>
      <c r="AH75" s="384"/>
      <c r="AI75" s="384"/>
      <c r="AJ75" s="384"/>
      <c r="AK75" s="384"/>
      <c r="AL75" s="384"/>
      <c r="AM75" s="384"/>
      <c r="AN75" s="384"/>
      <c r="AO75" s="384"/>
      <c r="AP75" s="384"/>
      <c r="AQ75" s="385"/>
      <c r="AR75" s="383"/>
      <c r="AS75" s="384"/>
      <c r="AT75" s="384"/>
      <c r="AU75" s="384"/>
      <c r="AV75" s="384"/>
      <c r="AW75" s="384"/>
      <c r="AX75" s="384"/>
      <c r="AY75" s="384"/>
      <c r="AZ75" s="384"/>
      <c r="BA75" s="384"/>
      <c r="BB75" s="384"/>
      <c r="BC75" s="385"/>
      <c r="BD75" s="383" t="s">
        <v>212</v>
      </c>
      <c r="BE75" s="384"/>
      <c r="BF75" s="384"/>
      <c r="BG75" s="384"/>
      <c r="BH75" s="384"/>
      <c r="BI75" s="384"/>
      <c r="BJ75" s="384"/>
      <c r="BK75" s="384"/>
      <c r="BL75" s="384"/>
      <c r="BM75" s="384"/>
      <c r="BN75" s="385"/>
      <c r="BO75" s="383" t="s">
        <v>213</v>
      </c>
      <c r="BP75" s="384"/>
      <c r="BQ75" s="384"/>
      <c r="BR75" s="384"/>
      <c r="BS75" s="384"/>
      <c r="BT75" s="384"/>
      <c r="BU75" s="384"/>
      <c r="BV75" s="384"/>
      <c r="BW75" s="384"/>
      <c r="BX75" s="384"/>
      <c r="BY75" s="384"/>
      <c r="BZ75" s="384"/>
      <c r="CA75" s="384"/>
      <c r="CB75" s="385"/>
    </row>
    <row r="76" spans="1:87" x14ac:dyDescent="0.25">
      <c r="A76" s="383"/>
      <c r="B76" s="384"/>
      <c r="C76" s="384"/>
      <c r="D76" s="385"/>
      <c r="E76" s="383"/>
      <c r="F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  <c r="AB76" s="384"/>
      <c r="AC76" s="384"/>
      <c r="AD76" s="384"/>
      <c r="AE76" s="384"/>
      <c r="AF76" s="384"/>
      <c r="AG76" s="384"/>
      <c r="AH76" s="384"/>
      <c r="AI76" s="384"/>
      <c r="AJ76" s="384"/>
      <c r="AK76" s="384"/>
      <c r="AL76" s="384"/>
      <c r="AM76" s="384"/>
      <c r="AN76" s="384"/>
      <c r="AO76" s="384"/>
      <c r="AP76" s="384"/>
      <c r="AQ76" s="385"/>
      <c r="AR76" s="383"/>
      <c r="AS76" s="384"/>
      <c r="AT76" s="384"/>
      <c r="AU76" s="384"/>
      <c r="AV76" s="384"/>
      <c r="AW76" s="384"/>
      <c r="AX76" s="384"/>
      <c r="AY76" s="384"/>
      <c r="AZ76" s="384"/>
      <c r="BA76" s="384"/>
      <c r="BB76" s="384"/>
      <c r="BC76" s="385"/>
      <c r="BD76" s="383" t="s">
        <v>214</v>
      </c>
      <c r="BE76" s="384"/>
      <c r="BF76" s="384"/>
      <c r="BG76" s="384"/>
      <c r="BH76" s="384"/>
      <c r="BI76" s="384"/>
      <c r="BJ76" s="384"/>
      <c r="BK76" s="384"/>
      <c r="BL76" s="384"/>
      <c r="BM76" s="384"/>
      <c r="BN76" s="385"/>
      <c r="BO76" s="383" t="s">
        <v>131</v>
      </c>
      <c r="BP76" s="384"/>
      <c r="BQ76" s="384"/>
      <c r="BR76" s="384"/>
      <c r="BS76" s="384"/>
      <c r="BT76" s="384"/>
      <c r="BU76" s="384"/>
      <c r="BV76" s="384"/>
      <c r="BW76" s="384"/>
      <c r="BX76" s="384"/>
      <c r="BY76" s="384"/>
      <c r="BZ76" s="384"/>
      <c r="CA76" s="384"/>
      <c r="CB76" s="385"/>
    </row>
    <row r="77" spans="1:87" x14ac:dyDescent="0.25">
      <c r="A77" s="392">
        <v>1</v>
      </c>
      <c r="B77" s="393"/>
      <c r="C77" s="393"/>
      <c r="D77" s="394"/>
      <c r="E77" s="392">
        <v>2</v>
      </c>
      <c r="F77" s="393"/>
      <c r="G77" s="393"/>
      <c r="H77" s="393"/>
      <c r="I77" s="393"/>
      <c r="J77" s="393"/>
      <c r="K77" s="393"/>
      <c r="L77" s="393"/>
      <c r="M77" s="393"/>
      <c r="N77" s="393"/>
      <c r="O77" s="393"/>
      <c r="P77" s="393"/>
      <c r="Q77" s="393"/>
      <c r="R77" s="393"/>
      <c r="S77" s="393"/>
      <c r="T77" s="393"/>
      <c r="U77" s="393"/>
      <c r="V77" s="393"/>
      <c r="W77" s="393"/>
      <c r="X77" s="393"/>
      <c r="Y77" s="393"/>
      <c r="Z77" s="393"/>
      <c r="AA77" s="393"/>
      <c r="AB77" s="393"/>
      <c r="AC77" s="393"/>
      <c r="AD77" s="393"/>
      <c r="AE77" s="393"/>
      <c r="AF77" s="393"/>
      <c r="AG77" s="393"/>
      <c r="AH77" s="393"/>
      <c r="AI77" s="393"/>
      <c r="AJ77" s="393"/>
      <c r="AK77" s="393"/>
      <c r="AL77" s="393"/>
      <c r="AM77" s="393"/>
      <c r="AN77" s="393"/>
      <c r="AO77" s="393"/>
      <c r="AP77" s="393"/>
      <c r="AQ77" s="394"/>
      <c r="AR77" s="392">
        <v>4</v>
      </c>
      <c r="AS77" s="393"/>
      <c r="AT77" s="393"/>
      <c r="AU77" s="393"/>
      <c r="AV77" s="393"/>
      <c r="AW77" s="393"/>
      <c r="AX77" s="393"/>
      <c r="AY77" s="393"/>
      <c r="AZ77" s="393"/>
      <c r="BA77" s="393"/>
      <c r="BB77" s="393"/>
      <c r="BC77" s="394"/>
      <c r="BD77" s="392">
        <v>5</v>
      </c>
      <c r="BE77" s="393"/>
      <c r="BF77" s="393"/>
      <c r="BG77" s="393"/>
      <c r="BH77" s="393"/>
      <c r="BI77" s="393"/>
      <c r="BJ77" s="393"/>
      <c r="BK77" s="393"/>
      <c r="BL77" s="393"/>
      <c r="BM77" s="393"/>
      <c r="BN77" s="394"/>
      <c r="BO77" s="392">
        <v>6</v>
      </c>
      <c r="BP77" s="393"/>
      <c r="BQ77" s="393"/>
      <c r="BR77" s="393"/>
      <c r="BS77" s="393"/>
      <c r="BT77" s="393"/>
      <c r="BU77" s="393"/>
      <c r="BV77" s="393"/>
      <c r="BW77" s="393"/>
      <c r="BX77" s="393"/>
      <c r="BY77" s="393"/>
      <c r="BZ77" s="393"/>
      <c r="CA77" s="393"/>
      <c r="CB77" s="394"/>
    </row>
    <row r="78" spans="1:87" x14ac:dyDescent="0.25">
      <c r="A78" s="432"/>
      <c r="B78" s="433"/>
      <c r="C78" s="433"/>
      <c r="D78" s="434"/>
      <c r="E78" s="432" t="s">
        <v>283</v>
      </c>
      <c r="F78" s="433"/>
      <c r="G78" s="433"/>
      <c r="H78" s="433"/>
      <c r="I78" s="433"/>
      <c r="J78" s="433"/>
      <c r="K78" s="433"/>
      <c r="L78" s="433"/>
      <c r="M78" s="433"/>
      <c r="N78" s="433"/>
      <c r="O78" s="433"/>
      <c r="P78" s="433"/>
      <c r="Q78" s="433"/>
      <c r="R78" s="433"/>
      <c r="S78" s="433"/>
      <c r="T78" s="433"/>
      <c r="U78" s="433"/>
      <c r="V78" s="433"/>
      <c r="W78" s="433"/>
      <c r="X78" s="433"/>
      <c r="Y78" s="433"/>
      <c r="Z78" s="433"/>
      <c r="AA78" s="433"/>
      <c r="AB78" s="433"/>
      <c r="AC78" s="433"/>
      <c r="AD78" s="433"/>
      <c r="AE78" s="433"/>
      <c r="AF78" s="433"/>
      <c r="AG78" s="433"/>
      <c r="AH78" s="433"/>
      <c r="AI78" s="433"/>
      <c r="AJ78" s="433"/>
      <c r="AK78" s="433"/>
      <c r="AL78" s="433"/>
      <c r="AM78" s="433"/>
      <c r="AN78" s="433"/>
      <c r="AO78" s="433"/>
      <c r="AP78" s="433"/>
      <c r="AQ78" s="434"/>
      <c r="AR78" s="435">
        <v>12</v>
      </c>
      <c r="AS78" s="436"/>
      <c r="AT78" s="436"/>
      <c r="AU78" s="436"/>
      <c r="AV78" s="436"/>
      <c r="AW78" s="436"/>
      <c r="AX78" s="436"/>
      <c r="AY78" s="436"/>
      <c r="AZ78" s="436"/>
      <c r="BA78" s="436"/>
      <c r="BB78" s="436"/>
      <c r="BC78" s="437"/>
      <c r="BD78" s="435">
        <v>4500</v>
      </c>
      <c r="BE78" s="436"/>
      <c r="BF78" s="436"/>
      <c r="BG78" s="436"/>
      <c r="BH78" s="436"/>
      <c r="BI78" s="436"/>
      <c r="BJ78" s="436"/>
      <c r="BK78" s="436"/>
      <c r="BL78" s="436"/>
      <c r="BM78" s="436"/>
      <c r="BN78" s="437"/>
      <c r="BO78" s="453">
        <f>AR78*BD78</f>
        <v>54000</v>
      </c>
      <c r="BP78" s="454"/>
      <c r="BQ78" s="454"/>
      <c r="BR78" s="454"/>
      <c r="BS78" s="454"/>
      <c r="BT78" s="454"/>
      <c r="BU78" s="454"/>
      <c r="BV78" s="454"/>
      <c r="BW78" s="454"/>
      <c r="BX78" s="454"/>
      <c r="BY78" s="454"/>
      <c r="BZ78" s="454"/>
      <c r="CA78" s="454"/>
      <c r="CB78" s="455"/>
    </row>
    <row r="79" spans="1:87" x14ac:dyDescent="0.25">
      <c r="A79" s="432"/>
      <c r="B79" s="433"/>
      <c r="C79" s="433"/>
      <c r="D79" s="434"/>
      <c r="E79" s="432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  <c r="S79" s="433"/>
      <c r="T79" s="433"/>
      <c r="U79" s="433"/>
      <c r="V79" s="433"/>
      <c r="W79" s="433"/>
      <c r="X79" s="433"/>
      <c r="Y79" s="433"/>
      <c r="Z79" s="433"/>
      <c r="AA79" s="433"/>
      <c r="AB79" s="433"/>
      <c r="AC79" s="433"/>
      <c r="AD79" s="433"/>
      <c r="AE79" s="433"/>
      <c r="AF79" s="433"/>
      <c r="AG79" s="433"/>
      <c r="AH79" s="433"/>
      <c r="AI79" s="433"/>
      <c r="AJ79" s="433"/>
      <c r="AK79" s="433"/>
      <c r="AL79" s="433"/>
      <c r="AM79" s="433"/>
      <c r="AN79" s="433"/>
      <c r="AO79" s="433"/>
      <c r="AP79" s="433"/>
      <c r="AQ79" s="434"/>
      <c r="AR79" s="435"/>
      <c r="AS79" s="436"/>
      <c r="AT79" s="436"/>
      <c r="AU79" s="436"/>
      <c r="AV79" s="436"/>
      <c r="AW79" s="436"/>
      <c r="AX79" s="436"/>
      <c r="AY79" s="436"/>
      <c r="AZ79" s="436"/>
      <c r="BA79" s="436"/>
      <c r="BB79" s="436"/>
      <c r="BC79" s="437"/>
      <c r="BD79" s="435"/>
      <c r="BE79" s="436"/>
      <c r="BF79" s="436"/>
      <c r="BG79" s="436"/>
      <c r="BH79" s="436"/>
      <c r="BI79" s="436"/>
      <c r="BJ79" s="436"/>
      <c r="BK79" s="436"/>
      <c r="BL79" s="436"/>
      <c r="BM79" s="436"/>
      <c r="BN79" s="437"/>
      <c r="BO79" s="453"/>
      <c r="BP79" s="454"/>
      <c r="BQ79" s="454"/>
      <c r="BR79" s="454"/>
      <c r="BS79" s="454"/>
      <c r="BT79" s="454"/>
      <c r="BU79" s="454"/>
      <c r="BV79" s="454"/>
      <c r="BW79" s="454"/>
      <c r="BX79" s="454"/>
      <c r="BY79" s="454"/>
      <c r="BZ79" s="454"/>
      <c r="CA79" s="454"/>
      <c r="CB79" s="455"/>
    </row>
    <row r="80" spans="1:87" x14ac:dyDescent="0.25">
      <c r="A80" s="432"/>
      <c r="B80" s="433"/>
      <c r="C80" s="433"/>
      <c r="D80" s="434"/>
      <c r="E80" s="413" t="s">
        <v>120</v>
      </c>
      <c r="F80" s="414"/>
      <c r="G80" s="414"/>
      <c r="H80" s="414"/>
      <c r="I80" s="414"/>
      <c r="J80" s="414"/>
      <c r="K80" s="414"/>
      <c r="L80" s="414"/>
      <c r="M80" s="414"/>
      <c r="N80" s="414"/>
      <c r="O80" s="414"/>
      <c r="P80" s="414"/>
      <c r="Q80" s="414"/>
      <c r="R80" s="414"/>
      <c r="S80" s="414"/>
      <c r="T80" s="414"/>
      <c r="U80" s="414"/>
      <c r="V80" s="414"/>
      <c r="W80" s="414"/>
      <c r="X80" s="414"/>
      <c r="Y80" s="414"/>
      <c r="Z80" s="414"/>
      <c r="AA80" s="414"/>
      <c r="AB80" s="414"/>
      <c r="AC80" s="414"/>
      <c r="AD80" s="414"/>
      <c r="AE80" s="414"/>
      <c r="AF80" s="414"/>
      <c r="AG80" s="414"/>
      <c r="AH80" s="414"/>
      <c r="AI80" s="414"/>
      <c r="AJ80" s="414"/>
      <c r="AK80" s="414"/>
      <c r="AL80" s="414"/>
      <c r="AM80" s="414"/>
      <c r="AN80" s="414"/>
      <c r="AO80" s="414"/>
      <c r="AP80" s="414"/>
      <c r="AQ80" s="415"/>
      <c r="AR80" s="425" t="s">
        <v>9</v>
      </c>
      <c r="AS80" s="426"/>
      <c r="AT80" s="426"/>
      <c r="AU80" s="426"/>
      <c r="AV80" s="426"/>
      <c r="AW80" s="426"/>
      <c r="AX80" s="426"/>
      <c r="AY80" s="426"/>
      <c r="AZ80" s="426"/>
      <c r="BA80" s="426"/>
      <c r="BB80" s="426"/>
      <c r="BC80" s="427"/>
      <c r="BD80" s="425" t="s">
        <v>9</v>
      </c>
      <c r="BE80" s="426"/>
      <c r="BF80" s="426"/>
      <c r="BG80" s="426"/>
      <c r="BH80" s="426"/>
      <c r="BI80" s="426"/>
      <c r="BJ80" s="426"/>
      <c r="BK80" s="426"/>
      <c r="BL80" s="426"/>
      <c r="BM80" s="426"/>
      <c r="BN80" s="427"/>
      <c r="BO80" s="419">
        <f>BO78</f>
        <v>54000</v>
      </c>
      <c r="BP80" s="420"/>
      <c r="BQ80" s="420"/>
      <c r="BR80" s="420"/>
      <c r="BS80" s="420"/>
      <c r="BT80" s="420"/>
      <c r="BU80" s="420"/>
      <c r="BV80" s="420"/>
      <c r="BW80" s="420"/>
      <c r="BX80" s="420"/>
      <c r="BY80" s="420"/>
      <c r="BZ80" s="420"/>
      <c r="CA80" s="420"/>
      <c r="CB80" s="421"/>
    </row>
    <row r="81" spans="1:80" x14ac:dyDescent="0.25">
      <c r="A81" s="432"/>
      <c r="B81" s="433"/>
      <c r="C81" s="433"/>
      <c r="D81" s="434"/>
      <c r="E81" s="413" t="s">
        <v>121</v>
      </c>
      <c r="F81" s="414"/>
      <c r="G81" s="414"/>
      <c r="H81" s="414"/>
      <c r="I81" s="414"/>
      <c r="J81" s="414"/>
      <c r="K81" s="414"/>
      <c r="L81" s="414"/>
      <c r="M81" s="414"/>
      <c r="N81" s="414"/>
      <c r="O81" s="414"/>
      <c r="P81" s="414"/>
      <c r="Q81" s="414"/>
      <c r="R81" s="414"/>
      <c r="S81" s="414"/>
      <c r="T81" s="414"/>
      <c r="U81" s="414"/>
      <c r="V81" s="414"/>
      <c r="W81" s="414"/>
      <c r="X81" s="414"/>
      <c r="Y81" s="414"/>
      <c r="Z81" s="414"/>
      <c r="AA81" s="414"/>
      <c r="AB81" s="414"/>
      <c r="AC81" s="414"/>
      <c r="AD81" s="414"/>
      <c r="AE81" s="414"/>
      <c r="AF81" s="414"/>
      <c r="AG81" s="414"/>
      <c r="AH81" s="414"/>
      <c r="AI81" s="414"/>
      <c r="AJ81" s="414"/>
      <c r="AK81" s="414"/>
      <c r="AL81" s="414"/>
      <c r="AM81" s="414"/>
      <c r="AN81" s="414"/>
      <c r="AO81" s="414"/>
      <c r="AP81" s="414"/>
      <c r="AQ81" s="415"/>
      <c r="AR81" s="425" t="s">
        <v>9</v>
      </c>
      <c r="AS81" s="426"/>
      <c r="AT81" s="426"/>
      <c r="AU81" s="426"/>
      <c r="AV81" s="426"/>
      <c r="AW81" s="426"/>
      <c r="AX81" s="426"/>
      <c r="AY81" s="426"/>
      <c r="AZ81" s="426"/>
      <c r="BA81" s="426"/>
      <c r="BB81" s="426"/>
      <c r="BC81" s="427"/>
      <c r="BD81" s="425" t="s">
        <v>9</v>
      </c>
      <c r="BE81" s="426"/>
      <c r="BF81" s="426"/>
      <c r="BG81" s="426"/>
      <c r="BH81" s="426"/>
      <c r="BI81" s="426"/>
      <c r="BJ81" s="426"/>
      <c r="BK81" s="426"/>
      <c r="BL81" s="426"/>
      <c r="BM81" s="426"/>
      <c r="BN81" s="427"/>
      <c r="BO81" s="416">
        <f>BO80</f>
        <v>54000</v>
      </c>
      <c r="BP81" s="417"/>
      <c r="BQ81" s="417"/>
      <c r="BR81" s="417"/>
      <c r="BS81" s="417"/>
      <c r="BT81" s="417"/>
      <c r="BU81" s="417"/>
      <c r="BV81" s="417"/>
      <c r="BW81" s="417"/>
      <c r="BX81" s="417"/>
      <c r="BY81" s="417"/>
      <c r="BZ81" s="417"/>
      <c r="CA81" s="417"/>
      <c r="CB81" s="418"/>
    </row>
  </sheetData>
  <mergeCells count="338">
    <mergeCell ref="A18:CB18"/>
    <mergeCell ref="A16:D16"/>
    <mergeCell ref="E16:AI16"/>
    <mergeCell ref="AJ16:AT16"/>
    <mergeCell ref="AU16:BD16"/>
    <mergeCell ref="BE16:BO16"/>
    <mergeCell ref="BP16:CB16"/>
    <mergeCell ref="A17:D17"/>
    <mergeCell ref="E17:AI17"/>
    <mergeCell ref="AJ17:AT17"/>
    <mergeCell ref="AU17:BD17"/>
    <mergeCell ref="BE17:BO17"/>
    <mergeCell ref="BP17:CB17"/>
    <mergeCell ref="A14:D14"/>
    <mergeCell ref="E14:AI14"/>
    <mergeCell ref="AJ14:AT14"/>
    <mergeCell ref="AU14:BD14"/>
    <mergeCell ref="BE14:BO14"/>
    <mergeCell ref="BP14:CB14"/>
    <mergeCell ref="A15:D15"/>
    <mergeCell ref="E15:AI15"/>
    <mergeCell ref="AJ15:AT15"/>
    <mergeCell ref="AU15:BD15"/>
    <mergeCell ref="BE15:BO15"/>
    <mergeCell ref="BP15:CB15"/>
    <mergeCell ref="E12:AI12"/>
    <mergeCell ref="AJ12:AT12"/>
    <mergeCell ref="AU12:BD12"/>
    <mergeCell ref="BE12:BO12"/>
    <mergeCell ref="BP12:CB12"/>
    <mergeCell ref="A13:D13"/>
    <mergeCell ref="E13:AI13"/>
    <mergeCell ref="AJ13:AT13"/>
    <mergeCell ref="AU13:BD13"/>
    <mergeCell ref="BE13:BO13"/>
    <mergeCell ref="BP13:CB13"/>
    <mergeCell ref="A81:D81"/>
    <mergeCell ref="E81:AQ81"/>
    <mergeCell ref="AR81:BC81"/>
    <mergeCell ref="BD81:BN81"/>
    <mergeCell ref="BO81:CB81"/>
    <mergeCell ref="BE57:BO57"/>
    <mergeCell ref="BP57:CB57"/>
    <mergeCell ref="A59:CB59"/>
    <mergeCell ref="S60:CB60"/>
    <mergeCell ref="A71:D71"/>
    <mergeCell ref="E71:AI71"/>
    <mergeCell ref="AJ71:AT71"/>
    <mergeCell ref="AU71:BD71"/>
    <mergeCell ref="BE71:BO71"/>
    <mergeCell ref="BP71:CB71"/>
    <mergeCell ref="A79:D79"/>
    <mergeCell ref="E79:AQ79"/>
    <mergeCell ref="AR79:BC79"/>
    <mergeCell ref="BD79:BN79"/>
    <mergeCell ref="BO79:CB79"/>
    <mergeCell ref="A80:D80"/>
    <mergeCell ref="E80:AQ80"/>
    <mergeCell ref="AR80:BC80"/>
    <mergeCell ref="BD80:BN80"/>
    <mergeCell ref="BO80:CB80"/>
    <mergeCell ref="A77:D77"/>
    <mergeCell ref="E77:AQ77"/>
    <mergeCell ref="AR77:BC77"/>
    <mergeCell ref="BD77:BN77"/>
    <mergeCell ref="BO77:CB77"/>
    <mergeCell ref="A78:D78"/>
    <mergeCell ref="E78:AQ78"/>
    <mergeCell ref="AR78:BC78"/>
    <mergeCell ref="BD78:BN78"/>
    <mergeCell ref="BO78:CB78"/>
    <mergeCell ref="A75:D75"/>
    <mergeCell ref="E75:AQ75"/>
    <mergeCell ref="AR75:BC75"/>
    <mergeCell ref="BD75:BN75"/>
    <mergeCell ref="BO75:CB75"/>
    <mergeCell ref="A76:D76"/>
    <mergeCell ref="E76:AQ76"/>
    <mergeCell ref="AR76:BC76"/>
    <mergeCell ref="BD76:BN76"/>
    <mergeCell ref="BO76:CB76"/>
    <mergeCell ref="A74:D74"/>
    <mergeCell ref="E74:AQ74"/>
    <mergeCell ref="AR74:BC74"/>
    <mergeCell ref="BD74:BN74"/>
    <mergeCell ref="BO74:CB74"/>
    <mergeCell ref="A72:CB72"/>
    <mergeCell ref="A69:D69"/>
    <mergeCell ref="E69:AI69"/>
    <mergeCell ref="AJ69:AT69"/>
    <mergeCell ref="AU69:BD69"/>
    <mergeCell ref="BE69:BO69"/>
    <mergeCell ref="BP69:CB69"/>
    <mergeCell ref="A70:D70"/>
    <mergeCell ref="E70:AI70"/>
    <mergeCell ref="AJ70:AT70"/>
    <mergeCell ref="AU70:BD70"/>
    <mergeCell ref="BE70:BO70"/>
    <mergeCell ref="BP70:CB70"/>
    <mergeCell ref="A67:D67"/>
    <mergeCell ref="E67:AI67"/>
    <mergeCell ref="AJ67:AT67"/>
    <mergeCell ref="AU67:BD67"/>
    <mergeCell ref="BE67:BO67"/>
    <mergeCell ref="BP67:CB67"/>
    <mergeCell ref="A68:D68"/>
    <mergeCell ref="E68:AI68"/>
    <mergeCell ref="AJ68:AT68"/>
    <mergeCell ref="AU68:BD68"/>
    <mergeCell ref="BE68:BO68"/>
    <mergeCell ref="BP68:CB68"/>
    <mergeCell ref="A65:D65"/>
    <mergeCell ref="A66:D66"/>
    <mergeCell ref="E65:AI65"/>
    <mergeCell ref="AJ65:AT65"/>
    <mergeCell ref="AU65:BD65"/>
    <mergeCell ref="BE65:BO65"/>
    <mergeCell ref="BP65:CB65"/>
    <mergeCell ref="E66:AI66"/>
    <mergeCell ref="AJ66:AT66"/>
    <mergeCell ref="AU66:BD66"/>
    <mergeCell ref="BE66:BO66"/>
    <mergeCell ref="BP66:CB66"/>
    <mergeCell ref="A63:D63"/>
    <mergeCell ref="A64:D64"/>
    <mergeCell ref="E63:AI63"/>
    <mergeCell ref="AJ63:AT63"/>
    <mergeCell ref="AU63:BD63"/>
    <mergeCell ref="BE63:BO63"/>
    <mergeCell ref="BP63:CB63"/>
    <mergeCell ref="E64:AI64"/>
    <mergeCell ref="AJ64:AT64"/>
    <mergeCell ref="AU64:BD64"/>
    <mergeCell ref="BE64:BO64"/>
    <mergeCell ref="BP64:CB64"/>
    <mergeCell ref="A62:D62"/>
    <mergeCell ref="A56:D56"/>
    <mergeCell ref="E56:AI56"/>
    <mergeCell ref="AJ56:AT56"/>
    <mergeCell ref="AU56:BD56"/>
    <mergeCell ref="BE56:BO56"/>
    <mergeCell ref="BP56:CB56"/>
    <mergeCell ref="E62:AI62"/>
    <mergeCell ref="AJ62:AT62"/>
    <mergeCell ref="AU62:BD62"/>
    <mergeCell ref="BE62:BO62"/>
    <mergeCell ref="BP62:CB62"/>
    <mergeCell ref="A57:D57"/>
    <mergeCell ref="E57:AI57"/>
    <mergeCell ref="AJ57:AT57"/>
    <mergeCell ref="AU57:BD57"/>
    <mergeCell ref="A55:D55"/>
    <mergeCell ref="E55:AI55"/>
    <mergeCell ref="AJ55:AT55"/>
    <mergeCell ref="AU55:BD55"/>
    <mergeCell ref="BE55:BO55"/>
    <mergeCell ref="BP55:CB55"/>
    <mergeCell ref="A52:D52"/>
    <mergeCell ref="E52:AI52"/>
    <mergeCell ref="AJ52:AT52"/>
    <mergeCell ref="AU52:BD52"/>
    <mergeCell ref="BE52:BO52"/>
    <mergeCell ref="BP52:CB52"/>
    <mergeCell ref="A53:D53"/>
    <mergeCell ref="E53:AI53"/>
    <mergeCell ref="AJ53:AT53"/>
    <mergeCell ref="AU53:BD53"/>
    <mergeCell ref="BE53:BO53"/>
    <mergeCell ref="BP53:CB53"/>
    <mergeCell ref="A54:D54"/>
    <mergeCell ref="E54:AI54"/>
    <mergeCell ref="AJ54:AT54"/>
    <mergeCell ref="AU54:BD54"/>
    <mergeCell ref="BE54:BO54"/>
    <mergeCell ref="BP54:CB54"/>
    <mergeCell ref="A51:D51"/>
    <mergeCell ref="E51:AI51"/>
    <mergeCell ref="AJ51:AT51"/>
    <mergeCell ref="AU51:BD51"/>
    <mergeCell ref="BE51:BO51"/>
    <mergeCell ref="BP51:CB51"/>
    <mergeCell ref="A50:D50"/>
    <mergeCell ref="E50:AI50"/>
    <mergeCell ref="AJ50:AT50"/>
    <mergeCell ref="AU50:BD50"/>
    <mergeCell ref="BE50:BO50"/>
    <mergeCell ref="BP50:CB50"/>
    <mergeCell ref="A49:D49"/>
    <mergeCell ref="E49:AI49"/>
    <mergeCell ref="AJ49:AT49"/>
    <mergeCell ref="AU49:BD49"/>
    <mergeCell ref="BE49:BO49"/>
    <mergeCell ref="BP49:CB49"/>
    <mergeCell ref="A48:D48"/>
    <mergeCell ref="E48:AI48"/>
    <mergeCell ref="AJ48:AT48"/>
    <mergeCell ref="AU48:BD48"/>
    <mergeCell ref="BE48:BO48"/>
    <mergeCell ref="BP48:CB48"/>
    <mergeCell ref="A47:D47"/>
    <mergeCell ref="E47:AI47"/>
    <mergeCell ref="AJ47:AT47"/>
    <mergeCell ref="AU47:BD47"/>
    <mergeCell ref="BE47:BO47"/>
    <mergeCell ref="BP47:CB47"/>
    <mergeCell ref="A46:D46"/>
    <mergeCell ref="E46:AI46"/>
    <mergeCell ref="AJ46:AT46"/>
    <mergeCell ref="AU46:BD46"/>
    <mergeCell ref="BE46:BO46"/>
    <mergeCell ref="BP46:CB46"/>
    <mergeCell ref="A45:D45"/>
    <mergeCell ref="E45:AI45"/>
    <mergeCell ref="AJ45:AT45"/>
    <mergeCell ref="AU45:BD45"/>
    <mergeCell ref="BE45:BO45"/>
    <mergeCell ref="BP45:CB45"/>
    <mergeCell ref="A40:D40"/>
    <mergeCell ref="E40:AM40"/>
    <mergeCell ref="AN40:AV40"/>
    <mergeCell ref="AW40:BI40"/>
    <mergeCell ref="BJ40:CB40"/>
    <mergeCell ref="A42:CB42"/>
    <mergeCell ref="S43:CB43"/>
    <mergeCell ref="A38:D38"/>
    <mergeCell ref="E38:AM38"/>
    <mergeCell ref="AN38:AV38"/>
    <mergeCell ref="AW38:BI38"/>
    <mergeCell ref="BJ38:CB38"/>
    <mergeCell ref="A39:D39"/>
    <mergeCell ref="E39:AM39"/>
    <mergeCell ref="AN39:AV39"/>
    <mergeCell ref="AW39:BI39"/>
    <mergeCell ref="BJ39:CB39"/>
    <mergeCell ref="A36:D36"/>
    <mergeCell ref="E36:AM36"/>
    <mergeCell ref="AN36:AV36"/>
    <mergeCell ref="AW36:BI36"/>
    <mergeCell ref="BJ36:CB36"/>
    <mergeCell ref="A37:D37"/>
    <mergeCell ref="E37:AM37"/>
    <mergeCell ref="AN37:AV37"/>
    <mergeCell ref="AW37:BI37"/>
    <mergeCell ref="BJ37:CB37"/>
    <mergeCell ref="A34:D34"/>
    <mergeCell ref="E34:AM34"/>
    <mergeCell ref="AN34:AV34"/>
    <mergeCell ref="AW34:BI34"/>
    <mergeCell ref="BJ34:CB34"/>
    <mergeCell ref="A35:D35"/>
    <mergeCell ref="E35:AM35"/>
    <mergeCell ref="AN35:AV35"/>
    <mergeCell ref="AW35:BI35"/>
    <mergeCell ref="BJ35:CB35"/>
    <mergeCell ref="A31:CB31"/>
    <mergeCell ref="A33:D33"/>
    <mergeCell ref="E33:AM33"/>
    <mergeCell ref="AN33:AV33"/>
    <mergeCell ref="AW33:BI33"/>
    <mergeCell ref="BJ33:CB33"/>
    <mergeCell ref="A29:D29"/>
    <mergeCell ref="E29:AI29"/>
    <mergeCell ref="AJ29:AT29"/>
    <mergeCell ref="AU29:BD29"/>
    <mergeCell ref="BE29:BO29"/>
    <mergeCell ref="BP29:CB29"/>
    <mergeCell ref="A28:D28"/>
    <mergeCell ref="E28:AI28"/>
    <mergeCell ref="AJ28:AT28"/>
    <mergeCell ref="AU28:BD28"/>
    <mergeCell ref="BE28:BO28"/>
    <mergeCell ref="BP28:CB28"/>
    <mergeCell ref="A27:D27"/>
    <mergeCell ref="E27:AI27"/>
    <mergeCell ref="AJ27:AT27"/>
    <mergeCell ref="AU27:BD27"/>
    <mergeCell ref="BE27:BO27"/>
    <mergeCell ref="BP27:CB27"/>
    <mergeCell ref="A26:D26"/>
    <mergeCell ref="E26:AI26"/>
    <mergeCell ref="AJ26:AT26"/>
    <mergeCell ref="AU26:BD26"/>
    <mergeCell ref="BE26:BO26"/>
    <mergeCell ref="BP26:CB26"/>
    <mergeCell ref="A25:D25"/>
    <mergeCell ref="E25:AI25"/>
    <mergeCell ref="AJ25:AT25"/>
    <mergeCell ref="AU25:BD25"/>
    <mergeCell ref="BE25:BO25"/>
    <mergeCell ref="BP25:CB25"/>
    <mergeCell ref="A24:D24"/>
    <mergeCell ref="E24:AI24"/>
    <mergeCell ref="AJ24:AT24"/>
    <mergeCell ref="AU24:BD24"/>
    <mergeCell ref="BE24:BO24"/>
    <mergeCell ref="BP24:CB24"/>
    <mergeCell ref="A23:D23"/>
    <mergeCell ref="E23:AI23"/>
    <mergeCell ref="AJ23:AT23"/>
    <mergeCell ref="AU23:BD23"/>
    <mergeCell ref="BE23:BO23"/>
    <mergeCell ref="BP23:CB23"/>
    <mergeCell ref="A22:D22"/>
    <mergeCell ref="E22:AI22"/>
    <mergeCell ref="AJ22:AT22"/>
    <mergeCell ref="AU22:BD22"/>
    <mergeCell ref="BE22:BO22"/>
    <mergeCell ref="BP22:CB22"/>
    <mergeCell ref="A21:D21"/>
    <mergeCell ref="E21:AI21"/>
    <mergeCell ref="AJ21:AT21"/>
    <mergeCell ref="AU21:BD21"/>
    <mergeCell ref="BE21:BO21"/>
    <mergeCell ref="BP21:CB21"/>
    <mergeCell ref="A1:CB1"/>
    <mergeCell ref="S3:CB3"/>
    <mergeCell ref="AH5:CB5"/>
    <mergeCell ref="A7:CB7"/>
    <mergeCell ref="A20:D20"/>
    <mergeCell ref="E20:AI20"/>
    <mergeCell ref="AJ20:AT20"/>
    <mergeCell ref="AU20:BD20"/>
    <mergeCell ref="BE20:BO20"/>
    <mergeCell ref="BP20:CB20"/>
    <mergeCell ref="B8:CC8"/>
    <mergeCell ref="A10:D10"/>
    <mergeCell ref="E10:AI10"/>
    <mergeCell ref="AJ10:AT10"/>
    <mergeCell ref="AU10:BD10"/>
    <mergeCell ref="BE10:BO10"/>
    <mergeCell ref="BP10:CB10"/>
    <mergeCell ref="A11:D11"/>
    <mergeCell ref="E11:AI11"/>
    <mergeCell ref="AJ11:AT11"/>
    <mergeCell ref="AU11:BD11"/>
    <mergeCell ref="BE11:BO11"/>
    <mergeCell ref="BP11:CB11"/>
    <mergeCell ref="A12:D12"/>
  </mergeCells>
  <pageMargins left="0.78740157480314965" right="0.39370078740157483" top="0.59055118110236227" bottom="0.39370078740157483" header="0.27559055118110237" footer="0.27559055118110237"/>
  <pageSetup paperSize="9" scale="72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T145"/>
  <sheetViews>
    <sheetView zoomScaleNormal="100" workbookViewId="0">
      <selection activeCell="A76" sqref="A76:XFD94"/>
    </sheetView>
  </sheetViews>
  <sheetFormatPr defaultColWidth="1.109375" defaultRowHeight="13.2" x14ac:dyDescent="0.25"/>
  <cols>
    <col min="1" max="65" width="1.109375" style="26"/>
    <col min="66" max="66" width="3.5546875" style="26" bestFit="1" customWidth="1"/>
    <col min="67" max="97" width="1.109375" style="26"/>
    <col min="98" max="98" width="11.33203125" style="26" customWidth="1"/>
    <col min="99" max="113" width="1.109375" style="26"/>
    <col min="114" max="114" width="13.5546875" style="26" customWidth="1"/>
    <col min="115" max="321" width="1.109375" style="26"/>
    <col min="322" max="322" width="3.5546875" style="26" bestFit="1" customWidth="1"/>
    <col min="323" max="353" width="1.109375" style="26"/>
    <col min="354" max="354" width="11.33203125" style="26" customWidth="1"/>
    <col min="355" max="369" width="1.109375" style="26"/>
    <col min="370" max="370" width="13.5546875" style="26" customWidth="1"/>
    <col min="371" max="577" width="1.109375" style="26"/>
    <col min="578" max="578" width="3.5546875" style="26" bestFit="1" customWidth="1"/>
    <col min="579" max="609" width="1.109375" style="26"/>
    <col min="610" max="610" width="11.33203125" style="26" customWidth="1"/>
    <col min="611" max="625" width="1.109375" style="26"/>
    <col min="626" max="626" width="13.5546875" style="26" customWidth="1"/>
    <col min="627" max="833" width="1.109375" style="26"/>
    <col min="834" max="834" width="3.5546875" style="26" bestFit="1" customWidth="1"/>
    <col min="835" max="865" width="1.109375" style="26"/>
    <col min="866" max="866" width="11.33203125" style="26" customWidth="1"/>
    <col min="867" max="881" width="1.109375" style="26"/>
    <col min="882" max="882" width="13.5546875" style="26" customWidth="1"/>
    <col min="883" max="1089" width="1.109375" style="26"/>
    <col min="1090" max="1090" width="3.5546875" style="26" bestFit="1" customWidth="1"/>
    <col min="1091" max="1121" width="1.109375" style="26"/>
    <col min="1122" max="1122" width="11.33203125" style="26" customWidth="1"/>
    <col min="1123" max="1137" width="1.109375" style="26"/>
    <col min="1138" max="1138" width="13.5546875" style="26" customWidth="1"/>
    <col min="1139" max="1345" width="1.109375" style="26"/>
    <col min="1346" max="1346" width="3.5546875" style="26" bestFit="1" customWidth="1"/>
    <col min="1347" max="1377" width="1.109375" style="26"/>
    <col min="1378" max="1378" width="11.33203125" style="26" customWidth="1"/>
    <col min="1379" max="1393" width="1.109375" style="26"/>
    <col min="1394" max="1394" width="13.5546875" style="26" customWidth="1"/>
    <col min="1395" max="1601" width="1.109375" style="26"/>
    <col min="1602" max="1602" width="3.5546875" style="26" bestFit="1" customWidth="1"/>
    <col min="1603" max="1633" width="1.109375" style="26"/>
    <col min="1634" max="1634" width="11.33203125" style="26" customWidth="1"/>
    <col min="1635" max="1649" width="1.109375" style="26"/>
    <col min="1650" max="1650" width="13.5546875" style="26" customWidth="1"/>
    <col min="1651" max="1857" width="1.109375" style="26"/>
    <col min="1858" max="1858" width="3.5546875" style="26" bestFit="1" customWidth="1"/>
    <col min="1859" max="1889" width="1.109375" style="26"/>
    <col min="1890" max="1890" width="11.33203125" style="26" customWidth="1"/>
    <col min="1891" max="1905" width="1.109375" style="26"/>
    <col min="1906" max="1906" width="13.5546875" style="26" customWidth="1"/>
    <col min="1907" max="2113" width="1.109375" style="26"/>
    <col min="2114" max="2114" width="3.5546875" style="26" bestFit="1" customWidth="1"/>
    <col min="2115" max="2145" width="1.109375" style="26"/>
    <col min="2146" max="2146" width="11.33203125" style="26" customWidth="1"/>
    <col min="2147" max="2161" width="1.109375" style="26"/>
    <col min="2162" max="2162" width="13.5546875" style="26" customWidth="1"/>
    <col min="2163" max="2369" width="1.109375" style="26"/>
    <col min="2370" max="2370" width="3.5546875" style="26" bestFit="1" customWidth="1"/>
    <col min="2371" max="2401" width="1.109375" style="26"/>
    <col min="2402" max="2402" width="11.33203125" style="26" customWidth="1"/>
    <col min="2403" max="2417" width="1.109375" style="26"/>
    <col min="2418" max="2418" width="13.5546875" style="26" customWidth="1"/>
    <col min="2419" max="2625" width="1.109375" style="26"/>
    <col min="2626" max="2626" width="3.5546875" style="26" bestFit="1" customWidth="1"/>
    <col min="2627" max="2657" width="1.109375" style="26"/>
    <col min="2658" max="2658" width="11.33203125" style="26" customWidth="1"/>
    <col min="2659" max="2673" width="1.109375" style="26"/>
    <col min="2674" max="2674" width="13.5546875" style="26" customWidth="1"/>
    <col min="2675" max="2881" width="1.109375" style="26"/>
    <col min="2882" max="2882" width="3.5546875" style="26" bestFit="1" customWidth="1"/>
    <col min="2883" max="2913" width="1.109375" style="26"/>
    <col min="2914" max="2914" width="11.33203125" style="26" customWidth="1"/>
    <col min="2915" max="2929" width="1.109375" style="26"/>
    <col min="2930" max="2930" width="13.5546875" style="26" customWidth="1"/>
    <col min="2931" max="3137" width="1.109375" style="26"/>
    <col min="3138" max="3138" width="3.5546875" style="26" bestFit="1" customWidth="1"/>
    <col min="3139" max="3169" width="1.109375" style="26"/>
    <col min="3170" max="3170" width="11.33203125" style="26" customWidth="1"/>
    <col min="3171" max="3185" width="1.109375" style="26"/>
    <col min="3186" max="3186" width="13.5546875" style="26" customWidth="1"/>
    <col min="3187" max="3393" width="1.109375" style="26"/>
    <col min="3394" max="3394" width="3.5546875" style="26" bestFit="1" customWidth="1"/>
    <col min="3395" max="3425" width="1.109375" style="26"/>
    <col min="3426" max="3426" width="11.33203125" style="26" customWidth="1"/>
    <col min="3427" max="3441" width="1.109375" style="26"/>
    <col min="3442" max="3442" width="13.5546875" style="26" customWidth="1"/>
    <col min="3443" max="3649" width="1.109375" style="26"/>
    <col min="3650" max="3650" width="3.5546875" style="26" bestFit="1" customWidth="1"/>
    <col min="3651" max="3681" width="1.109375" style="26"/>
    <col min="3682" max="3682" width="11.33203125" style="26" customWidth="1"/>
    <col min="3683" max="3697" width="1.109375" style="26"/>
    <col min="3698" max="3698" width="13.5546875" style="26" customWidth="1"/>
    <col min="3699" max="3905" width="1.109375" style="26"/>
    <col min="3906" max="3906" width="3.5546875" style="26" bestFit="1" customWidth="1"/>
    <col min="3907" max="3937" width="1.109375" style="26"/>
    <col min="3938" max="3938" width="11.33203125" style="26" customWidth="1"/>
    <col min="3939" max="3953" width="1.109375" style="26"/>
    <col min="3954" max="3954" width="13.5546875" style="26" customWidth="1"/>
    <col min="3955" max="4161" width="1.109375" style="26"/>
    <col min="4162" max="4162" width="3.5546875" style="26" bestFit="1" customWidth="1"/>
    <col min="4163" max="4193" width="1.109375" style="26"/>
    <col min="4194" max="4194" width="11.33203125" style="26" customWidth="1"/>
    <col min="4195" max="4209" width="1.109375" style="26"/>
    <col min="4210" max="4210" width="13.5546875" style="26" customWidth="1"/>
    <col min="4211" max="4417" width="1.109375" style="26"/>
    <col min="4418" max="4418" width="3.5546875" style="26" bestFit="1" customWidth="1"/>
    <col min="4419" max="4449" width="1.109375" style="26"/>
    <col min="4450" max="4450" width="11.33203125" style="26" customWidth="1"/>
    <col min="4451" max="4465" width="1.109375" style="26"/>
    <col min="4466" max="4466" width="13.5546875" style="26" customWidth="1"/>
    <col min="4467" max="4673" width="1.109375" style="26"/>
    <col min="4674" max="4674" width="3.5546875" style="26" bestFit="1" customWidth="1"/>
    <col min="4675" max="4705" width="1.109375" style="26"/>
    <col min="4706" max="4706" width="11.33203125" style="26" customWidth="1"/>
    <col min="4707" max="4721" width="1.109375" style="26"/>
    <col min="4722" max="4722" width="13.5546875" style="26" customWidth="1"/>
    <col min="4723" max="4929" width="1.109375" style="26"/>
    <col min="4930" max="4930" width="3.5546875" style="26" bestFit="1" customWidth="1"/>
    <col min="4931" max="4961" width="1.109375" style="26"/>
    <col min="4962" max="4962" width="11.33203125" style="26" customWidth="1"/>
    <col min="4963" max="4977" width="1.109375" style="26"/>
    <col min="4978" max="4978" width="13.5546875" style="26" customWidth="1"/>
    <col min="4979" max="5185" width="1.109375" style="26"/>
    <col min="5186" max="5186" width="3.5546875" style="26" bestFit="1" customWidth="1"/>
    <col min="5187" max="5217" width="1.109375" style="26"/>
    <col min="5218" max="5218" width="11.33203125" style="26" customWidth="1"/>
    <col min="5219" max="5233" width="1.109375" style="26"/>
    <col min="5234" max="5234" width="13.5546875" style="26" customWidth="1"/>
    <col min="5235" max="5441" width="1.109375" style="26"/>
    <col min="5442" max="5442" width="3.5546875" style="26" bestFit="1" customWidth="1"/>
    <col min="5443" max="5473" width="1.109375" style="26"/>
    <col min="5474" max="5474" width="11.33203125" style="26" customWidth="1"/>
    <col min="5475" max="5489" width="1.109375" style="26"/>
    <col min="5490" max="5490" width="13.5546875" style="26" customWidth="1"/>
    <col min="5491" max="5697" width="1.109375" style="26"/>
    <col min="5698" max="5698" width="3.5546875" style="26" bestFit="1" customWidth="1"/>
    <col min="5699" max="5729" width="1.109375" style="26"/>
    <col min="5730" max="5730" width="11.33203125" style="26" customWidth="1"/>
    <col min="5731" max="5745" width="1.109375" style="26"/>
    <col min="5746" max="5746" width="13.5546875" style="26" customWidth="1"/>
    <col min="5747" max="5953" width="1.109375" style="26"/>
    <col min="5954" max="5954" width="3.5546875" style="26" bestFit="1" customWidth="1"/>
    <col min="5955" max="5985" width="1.109375" style="26"/>
    <col min="5986" max="5986" width="11.33203125" style="26" customWidth="1"/>
    <col min="5987" max="6001" width="1.109375" style="26"/>
    <col min="6002" max="6002" width="13.5546875" style="26" customWidth="1"/>
    <col min="6003" max="6209" width="1.109375" style="26"/>
    <col min="6210" max="6210" width="3.5546875" style="26" bestFit="1" customWidth="1"/>
    <col min="6211" max="6241" width="1.109375" style="26"/>
    <col min="6242" max="6242" width="11.33203125" style="26" customWidth="1"/>
    <col min="6243" max="6257" width="1.109375" style="26"/>
    <col min="6258" max="6258" width="13.5546875" style="26" customWidth="1"/>
    <col min="6259" max="6465" width="1.109375" style="26"/>
    <col min="6466" max="6466" width="3.5546875" style="26" bestFit="1" customWidth="1"/>
    <col min="6467" max="6497" width="1.109375" style="26"/>
    <col min="6498" max="6498" width="11.33203125" style="26" customWidth="1"/>
    <col min="6499" max="6513" width="1.109375" style="26"/>
    <col min="6514" max="6514" width="13.5546875" style="26" customWidth="1"/>
    <col min="6515" max="6721" width="1.109375" style="26"/>
    <col min="6722" max="6722" width="3.5546875" style="26" bestFit="1" customWidth="1"/>
    <col min="6723" max="6753" width="1.109375" style="26"/>
    <col min="6754" max="6754" width="11.33203125" style="26" customWidth="1"/>
    <col min="6755" max="6769" width="1.109375" style="26"/>
    <col min="6770" max="6770" width="13.5546875" style="26" customWidth="1"/>
    <col min="6771" max="6977" width="1.109375" style="26"/>
    <col min="6978" max="6978" width="3.5546875" style="26" bestFit="1" customWidth="1"/>
    <col min="6979" max="7009" width="1.109375" style="26"/>
    <col min="7010" max="7010" width="11.33203125" style="26" customWidth="1"/>
    <col min="7011" max="7025" width="1.109375" style="26"/>
    <col min="7026" max="7026" width="13.5546875" style="26" customWidth="1"/>
    <col min="7027" max="7233" width="1.109375" style="26"/>
    <col min="7234" max="7234" width="3.5546875" style="26" bestFit="1" customWidth="1"/>
    <col min="7235" max="7265" width="1.109375" style="26"/>
    <col min="7266" max="7266" width="11.33203125" style="26" customWidth="1"/>
    <col min="7267" max="7281" width="1.109375" style="26"/>
    <col min="7282" max="7282" width="13.5546875" style="26" customWidth="1"/>
    <col min="7283" max="7489" width="1.109375" style="26"/>
    <col min="7490" max="7490" width="3.5546875" style="26" bestFit="1" customWidth="1"/>
    <col min="7491" max="7521" width="1.109375" style="26"/>
    <col min="7522" max="7522" width="11.33203125" style="26" customWidth="1"/>
    <col min="7523" max="7537" width="1.109375" style="26"/>
    <col min="7538" max="7538" width="13.5546875" style="26" customWidth="1"/>
    <col min="7539" max="7745" width="1.109375" style="26"/>
    <col min="7746" max="7746" width="3.5546875" style="26" bestFit="1" customWidth="1"/>
    <col min="7747" max="7777" width="1.109375" style="26"/>
    <col min="7778" max="7778" width="11.33203125" style="26" customWidth="1"/>
    <col min="7779" max="7793" width="1.109375" style="26"/>
    <col min="7794" max="7794" width="13.5546875" style="26" customWidth="1"/>
    <col min="7795" max="8001" width="1.109375" style="26"/>
    <col min="8002" max="8002" width="3.5546875" style="26" bestFit="1" customWidth="1"/>
    <col min="8003" max="8033" width="1.109375" style="26"/>
    <col min="8034" max="8034" width="11.33203125" style="26" customWidth="1"/>
    <col min="8035" max="8049" width="1.109375" style="26"/>
    <col min="8050" max="8050" width="13.5546875" style="26" customWidth="1"/>
    <col min="8051" max="8257" width="1.109375" style="26"/>
    <col min="8258" max="8258" width="3.5546875" style="26" bestFit="1" customWidth="1"/>
    <col min="8259" max="8289" width="1.109375" style="26"/>
    <col min="8290" max="8290" width="11.33203125" style="26" customWidth="1"/>
    <col min="8291" max="8305" width="1.109375" style="26"/>
    <col min="8306" max="8306" width="13.5546875" style="26" customWidth="1"/>
    <col min="8307" max="8513" width="1.109375" style="26"/>
    <col min="8514" max="8514" width="3.5546875" style="26" bestFit="1" customWidth="1"/>
    <col min="8515" max="8545" width="1.109375" style="26"/>
    <col min="8546" max="8546" width="11.33203125" style="26" customWidth="1"/>
    <col min="8547" max="8561" width="1.109375" style="26"/>
    <col min="8562" max="8562" width="13.5546875" style="26" customWidth="1"/>
    <col min="8563" max="8769" width="1.109375" style="26"/>
    <col min="8770" max="8770" width="3.5546875" style="26" bestFit="1" customWidth="1"/>
    <col min="8771" max="8801" width="1.109375" style="26"/>
    <col min="8802" max="8802" width="11.33203125" style="26" customWidth="1"/>
    <col min="8803" max="8817" width="1.109375" style="26"/>
    <col min="8818" max="8818" width="13.5546875" style="26" customWidth="1"/>
    <col min="8819" max="9025" width="1.109375" style="26"/>
    <col min="9026" max="9026" width="3.5546875" style="26" bestFit="1" customWidth="1"/>
    <col min="9027" max="9057" width="1.109375" style="26"/>
    <col min="9058" max="9058" width="11.33203125" style="26" customWidth="1"/>
    <col min="9059" max="9073" width="1.109375" style="26"/>
    <col min="9074" max="9074" width="13.5546875" style="26" customWidth="1"/>
    <col min="9075" max="9281" width="1.109375" style="26"/>
    <col min="9282" max="9282" width="3.5546875" style="26" bestFit="1" customWidth="1"/>
    <col min="9283" max="9313" width="1.109375" style="26"/>
    <col min="9314" max="9314" width="11.33203125" style="26" customWidth="1"/>
    <col min="9315" max="9329" width="1.109375" style="26"/>
    <col min="9330" max="9330" width="13.5546875" style="26" customWidth="1"/>
    <col min="9331" max="9537" width="1.109375" style="26"/>
    <col min="9538" max="9538" width="3.5546875" style="26" bestFit="1" customWidth="1"/>
    <col min="9539" max="9569" width="1.109375" style="26"/>
    <col min="9570" max="9570" width="11.33203125" style="26" customWidth="1"/>
    <col min="9571" max="9585" width="1.109375" style="26"/>
    <col min="9586" max="9586" width="13.5546875" style="26" customWidth="1"/>
    <col min="9587" max="9793" width="1.109375" style="26"/>
    <col min="9794" max="9794" width="3.5546875" style="26" bestFit="1" customWidth="1"/>
    <col min="9795" max="9825" width="1.109375" style="26"/>
    <col min="9826" max="9826" width="11.33203125" style="26" customWidth="1"/>
    <col min="9827" max="9841" width="1.109375" style="26"/>
    <col min="9842" max="9842" width="13.5546875" style="26" customWidth="1"/>
    <col min="9843" max="10049" width="1.109375" style="26"/>
    <col min="10050" max="10050" width="3.5546875" style="26" bestFit="1" customWidth="1"/>
    <col min="10051" max="10081" width="1.109375" style="26"/>
    <col min="10082" max="10082" width="11.33203125" style="26" customWidth="1"/>
    <col min="10083" max="10097" width="1.109375" style="26"/>
    <col min="10098" max="10098" width="13.5546875" style="26" customWidth="1"/>
    <col min="10099" max="10305" width="1.109375" style="26"/>
    <col min="10306" max="10306" width="3.5546875" style="26" bestFit="1" customWidth="1"/>
    <col min="10307" max="10337" width="1.109375" style="26"/>
    <col min="10338" max="10338" width="11.33203125" style="26" customWidth="1"/>
    <col min="10339" max="10353" width="1.109375" style="26"/>
    <col min="10354" max="10354" width="13.5546875" style="26" customWidth="1"/>
    <col min="10355" max="10561" width="1.109375" style="26"/>
    <col min="10562" max="10562" width="3.5546875" style="26" bestFit="1" customWidth="1"/>
    <col min="10563" max="10593" width="1.109375" style="26"/>
    <col min="10594" max="10594" width="11.33203125" style="26" customWidth="1"/>
    <col min="10595" max="10609" width="1.109375" style="26"/>
    <col min="10610" max="10610" width="13.5546875" style="26" customWidth="1"/>
    <col min="10611" max="10817" width="1.109375" style="26"/>
    <col min="10818" max="10818" width="3.5546875" style="26" bestFit="1" customWidth="1"/>
    <col min="10819" max="10849" width="1.109375" style="26"/>
    <col min="10850" max="10850" width="11.33203125" style="26" customWidth="1"/>
    <col min="10851" max="10865" width="1.109375" style="26"/>
    <col min="10866" max="10866" width="13.5546875" style="26" customWidth="1"/>
    <col min="10867" max="11073" width="1.109375" style="26"/>
    <col min="11074" max="11074" width="3.5546875" style="26" bestFit="1" customWidth="1"/>
    <col min="11075" max="11105" width="1.109375" style="26"/>
    <col min="11106" max="11106" width="11.33203125" style="26" customWidth="1"/>
    <col min="11107" max="11121" width="1.109375" style="26"/>
    <col min="11122" max="11122" width="13.5546875" style="26" customWidth="1"/>
    <col min="11123" max="11329" width="1.109375" style="26"/>
    <col min="11330" max="11330" width="3.5546875" style="26" bestFit="1" customWidth="1"/>
    <col min="11331" max="11361" width="1.109375" style="26"/>
    <col min="11362" max="11362" width="11.33203125" style="26" customWidth="1"/>
    <col min="11363" max="11377" width="1.109375" style="26"/>
    <col min="11378" max="11378" width="13.5546875" style="26" customWidth="1"/>
    <col min="11379" max="11585" width="1.109375" style="26"/>
    <col min="11586" max="11586" width="3.5546875" style="26" bestFit="1" customWidth="1"/>
    <col min="11587" max="11617" width="1.109375" style="26"/>
    <col min="11618" max="11618" width="11.33203125" style="26" customWidth="1"/>
    <col min="11619" max="11633" width="1.109375" style="26"/>
    <col min="11634" max="11634" width="13.5546875" style="26" customWidth="1"/>
    <col min="11635" max="11841" width="1.109375" style="26"/>
    <col min="11842" max="11842" width="3.5546875" style="26" bestFit="1" customWidth="1"/>
    <col min="11843" max="11873" width="1.109375" style="26"/>
    <col min="11874" max="11874" width="11.33203125" style="26" customWidth="1"/>
    <col min="11875" max="11889" width="1.109375" style="26"/>
    <col min="11890" max="11890" width="13.5546875" style="26" customWidth="1"/>
    <col min="11891" max="12097" width="1.109375" style="26"/>
    <col min="12098" max="12098" width="3.5546875" style="26" bestFit="1" customWidth="1"/>
    <col min="12099" max="12129" width="1.109375" style="26"/>
    <col min="12130" max="12130" width="11.33203125" style="26" customWidth="1"/>
    <col min="12131" max="12145" width="1.109375" style="26"/>
    <col min="12146" max="12146" width="13.5546875" style="26" customWidth="1"/>
    <col min="12147" max="12353" width="1.109375" style="26"/>
    <col min="12354" max="12354" width="3.5546875" style="26" bestFit="1" customWidth="1"/>
    <col min="12355" max="12385" width="1.109375" style="26"/>
    <col min="12386" max="12386" width="11.33203125" style="26" customWidth="1"/>
    <col min="12387" max="12401" width="1.109375" style="26"/>
    <col min="12402" max="12402" width="13.5546875" style="26" customWidth="1"/>
    <col min="12403" max="12609" width="1.109375" style="26"/>
    <col min="12610" max="12610" width="3.5546875" style="26" bestFit="1" customWidth="1"/>
    <col min="12611" max="12641" width="1.109375" style="26"/>
    <col min="12642" max="12642" width="11.33203125" style="26" customWidth="1"/>
    <col min="12643" max="12657" width="1.109375" style="26"/>
    <col min="12658" max="12658" width="13.5546875" style="26" customWidth="1"/>
    <col min="12659" max="12865" width="1.109375" style="26"/>
    <col min="12866" max="12866" width="3.5546875" style="26" bestFit="1" customWidth="1"/>
    <col min="12867" max="12897" width="1.109375" style="26"/>
    <col min="12898" max="12898" width="11.33203125" style="26" customWidth="1"/>
    <col min="12899" max="12913" width="1.109375" style="26"/>
    <col min="12914" max="12914" width="13.5546875" style="26" customWidth="1"/>
    <col min="12915" max="13121" width="1.109375" style="26"/>
    <col min="13122" max="13122" width="3.5546875" style="26" bestFit="1" customWidth="1"/>
    <col min="13123" max="13153" width="1.109375" style="26"/>
    <col min="13154" max="13154" width="11.33203125" style="26" customWidth="1"/>
    <col min="13155" max="13169" width="1.109375" style="26"/>
    <col min="13170" max="13170" width="13.5546875" style="26" customWidth="1"/>
    <col min="13171" max="13377" width="1.109375" style="26"/>
    <col min="13378" max="13378" width="3.5546875" style="26" bestFit="1" customWidth="1"/>
    <col min="13379" max="13409" width="1.109375" style="26"/>
    <col min="13410" max="13410" width="11.33203125" style="26" customWidth="1"/>
    <col min="13411" max="13425" width="1.109375" style="26"/>
    <col min="13426" max="13426" width="13.5546875" style="26" customWidth="1"/>
    <col min="13427" max="13633" width="1.109375" style="26"/>
    <col min="13634" max="13634" width="3.5546875" style="26" bestFit="1" customWidth="1"/>
    <col min="13635" max="13665" width="1.109375" style="26"/>
    <col min="13666" max="13666" width="11.33203125" style="26" customWidth="1"/>
    <col min="13667" max="13681" width="1.109375" style="26"/>
    <col min="13682" max="13682" width="13.5546875" style="26" customWidth="1"/>
    <col min="13683" max="13889" width="1.109375" style="26"/>
    <col min="13890" max="13890" width="3.5546875" style="26" bestFit="1" customWidth="1"/>
    <col min="13891" max="13921" width="1.109375" style="26"/>
    <col min="13922" max="13922" width="11.33203125" style="26" customWidth="1"/>
    <col min="13923" max="13937" width="1.109375" style="26"/>
    <col min="13938" max="13938" width="13.5546875" style="26" customWidth="1"/>
    <col min="13939" max="14145" width="1.109375" style="26"/>
    <col min="14146" max="14146" width="3.5546875" style="26" bestFit="1" customWidth="1"/>
    <col min="14147" max="14177" width="1.109375" style="26"/>
    <col min="14178" max="14178" width="11.33203125" style="26" customWidth="1"/>
    <col min="14179" max="14193" width="1.109375" style="26"/>
    <col min="14194" max="14194" width="13.5546875" style="26" customWidth="1"/>
    <col min="14195" max="14401" width="1.109375" style="26"/>
    <col min="14402" max="14402" width="3.5546875" style="26" bestFit="1" customWidth="1"/>
    <col min="14403" max="14433" width="1.109375" style="26"/>
    <col min="14434" max="14434" width="11.33203125" style="26" customWidth="1"/>
    <col min="14435" max="14449" width="1.109375" style="26"/>
    <col min="14450" max="14450" width="13.5546875" style="26" customWidth="1"/>
    <col min="14451" max="14657" width="1.109375" style="26"/>
    <col min="14658" max="14658" width="3.5546875" style="26" bestFit="1" customWidth="1"/>
    <col min="14659" max="14689" width="1.109375" style="26"/>
    <col min="14690" max="14690" width="11.33203125" style="26" customWidth="1"/>
    <col min="14691" max="14705" width="1.109375" style="26"/>
    <col min="14706" max="14706" width="13.5546875" style="26" customWidth="1"/>
    <col min="14707" max="14913" width="1.109375" style="26"/>
    <col min="14914" max="14914" width="3.5546875" style="26" bestFit="1" customWidth="1"/>
    <col min="14915" max="14945" width="1.109375" style="26"/>
    <col min="14946" max="14946" width="11.33203125" style="26" customWidth="1"/>
    <col min="14947" max="14961" width="1.109375" style="26"/>
    <col min="14962" max="14962" width="13.5546875" style="26" customWidth="1"/>
    <col min="14963" max="15169" width="1.109375" style="26"/>
    <col min="15170" max="15170" width="3.5546875" style="26" bestFit="1" customWidth="1"/>
    <col min="15171" max="15201" width="1.109375" style="26"/>
    <col min="15202" max="15202" width="11.33203125" style="26" customWidth="1"/>
    <col min="15203" max="15217" width="1.109375" style="26"/>
    <col min="15218" max="15218" width="13.5546875" style="26" customWidth="1"/>
    <col min="15219" max="15425" width="1.109375" style="26"/>
    <col min="15426" max="15426" width="3.5546875" style="26" bestFit="1" customWidth="1"/>
    <col min="15427" max="15457" width="1.109375" style="26"/>
    <col min="15458" max="15458" width="11.33203125" style="26" customWidth="1"/>
    <col min="15459" max="15473" width="1.109375" style="26"/>
    <col min="15474" max="15474" width="13.5546875" style="26" customWidth="1"/>
    <col min="15475" max="15681" width="1.109375" style="26"/>
    <col min="15682" max="15682" width="3.5546875" style="26" bestFit="1" customWidth="1"/>
    <col min="15683" max="15713" width="1.109375" style="26"/>
    <col min="15714" max="15714" width="11.33203125" style="26" customWidth="1"/>
    <col min="15715" max="15729" width="1.109375" style="26"/>
    <col min="15730" max="15730" width="13.5546875" style="26" customWidth="1"/>
    <col min="15731" max="15937" width="1.109375" style="26"/>
    <col min="15938" max="15938" width="3.5546875" style="26" bestFit="1" customWidth="1"/>
    <col min="15939" max="15969" width="1.109375" style="26"/>
    <col min="15970" max="15970" width="11.33203125" style="26" customWidth="1"/>
    <col min="15971" max="15985" width="1.109375" style="26"/>
    <col min="15986" max="15986" width="13.5546875" style="26" customWidth="1"/>
    <col min="15987" max="16193" width="1.109375" style="26"/>
    <col min="16194" max="16194" width="3.5546875" style="26" bestFit="1" customWidth="1"/>
    <col min="16195" max="16225" width="1.109375" style="26"/>
    <col min="16226" max="16226" width="11.33203125" style="26" customWidth="1"/>
    <col min="16227" max="16241" width="1.109375" style="26"/>
    <col min="16242" max="16242" width="13.5546875" style="26" customWidth="1"/>
    <col min="16243" max="16384" width="1.109375" style="26"/>
  </cols>
  <sheetData>
    <row r="1" spans="1:98" s="23" customFormat="1" ht="30" customHeight="1" x14ac:dyDescent="0.3">
      <c r="A1" s="428" t="s">
        <v>516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8"/>
      <c r="BP1" s="428"/>
      <c r="BQ1" s="428"/>
      <c r="BR1" s="428"/>
      <c r="BS1" s="428"/>
      <c r="BT1" s="428"/>
      <c r="BU1" s="428"/>
      <c r="BV1" s="428"/>
      <c r="BW1" s="428"/>
      <c r="BX1" s="428"/>
      <c r="BY1" s="428"/>
      <c r="BZ1" s="428"/>
      <c r="CA1" s="428"/>
      <c r="CB1" s="428"/>
    </row>
    <row r="2" spans="1:98" s="23" customFormat="1" ht="18.75" customHeight="1" x14ac:dyDescent="0.3">
      <c r="A2" s="428" t="s">
        <v>520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8"/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428"/>
      <c r="BI2" s="428"/>
      <c r="BJ2" s="428"/>
      <c r="BK2" s="428"/>
      <c r="BL2" s="428"/>
      <c r="BM2" s="428"/>
      <c r="BN2" s="428"/>
      <c r="BO2" s="428"/>
      <c r="BP2" s="428"/>
      <c r="BQ2" s="428"/>
      <c r="BR2" s="428"/>
      <c r="BS2" s="428"/>
      <c r="BT2" s="428"/>
      <c r="BU2" s="428"/>
      <c r="BV2" s="428"/>
      <c r="BW2" s="428"/>
      <c r="BX2" s="428"/>
      <c r="BY2" s="428"/>
      <c r="BZ2" s="428"/>
      <c r="CA2" s="428"/>
      <c r="CB2" s="428"/>
    </row>
    <row r="3" spans="1:98" x14ac:dyDescent="0.25">
      <c r="A3" s="386" t="s">
        <v>88</v>
      </c>
      <c r="B3" s="387"/>
      <c r="C3" s="387"/>
      <c r="D3" s="388"/>
      <c r="E3" s="386" t="s">
        <v>122</v>
      </c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8"/>
      <c r="AN3" s="386" t="s">
        <v>215</v>
      </c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  <c r="BB3" s="387"/>
      <c r="BC3" s="388"/>
      <c r="BD3" s="386" t="s">
        <v>124</v>
      </c>
      <c r="BE3" s="387"/>
      <c r="BF3" s="387"/>
      <c r="BG3" s="387"/>
      <c r="BH3" s="387"/>
      <c r="BI3" s="387"/>
      <c r="BJ3" s="387"/>
      <c r="BK3" s="387"/>
      <c r="BL3" s="387"/>
      <c r="BM3" s="388"/>
      <c r="BN3" s="386" t="s">
        <v>194</v>
      </c>
      <c r="BO3" s="387"/>
      <c r="BP3" s="387"/>
      <c r="BQ3" s="387"/>
      <c r="BR3" s="387"/>
      <c r="BS3" s="387"/>
      <c r="BT3" s="387"/>
      <c r="BU3" s="387"/>
      <c r="BV3" s="387"/>
      <c r="BW3" s="387"/>
      <c r="BX3" s="387"/>
      <c r="BY3" s="387"/>
      <c r="BZ3" s="387"/>
      <c r="CA3" s="387"/>
      <c r="CB3" s="388"/>
    </row>
    <row r="4" spans="1:98" x14ac:dyDescent="0.25">
      <c r="A4" s="383" t="s">
        <v>95</v>
      </c>
      <c r="B4" s="384"/>
      <c r="C4" s="384"/>
      <c r="D4" s="385"/>
      <c r="E4" s="383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5"/>
      <c r="AN4" s="383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5"/>
      <c r="BD4" s="383" t="s">
        <v>216</v>
      </c>
      <c r="BE4" s="384"/>
      <c r="BF4" s="384"/>
      <c r="BG4" s="384"/>
      <c r="BH4" s="384"/>
      <c r="BI4" s="384"/>
      <c r="BJ4" s="384"/>
      <c r="BK4" s="384"/>
      <c r="BL4" s="384"/>
      <c r="BM4" s="385"/>
      <c r="BN4" s="383" t="s">
        <v>217</v>
      </c>
      <c r="BO4" s="384"/>
      <c r="BP4" s="384"/>
      <c r="BQ4" s="384"/>
      <c r="BR4" s="384"/>
      <c r="BS4" s="384"/>
      <c r="BT4" s="384"/>
      <c r="BU4" s="384"/>
      <c r="BV4" s="384"/>
      <c r="BW4" s="384"/>
      <c r="BX4" s="384"/>
      <c r="BY4" s="384"/>
      <c r="BZ4" s="384"/>
      <c r="CA4" s="384"/>
      <c r="CB4" s="385"/>
    </row>
    <row r="5" spans="1:98" x14ac:dyDescent="0.25">
      <c r="A5" s="383"/>
      <c r="B5" s="384"/>
      <c r="C5" s="384"/>
      <c r="D5" s="385"/>
      <c r="E5" s="383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5"/>
      <c r="AN5" s="383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384"/>
      <c r="AZ5" s="384"/>
      <c r="BA5" s="384"/>
      <c r="BB5" s="384"/>
      <c r="BC5" s="385"/>
      <c r="BD5" s="383" t="s">
        <v>218</v>
      </c>
      <c r="BE5" s="384"/>
      <c r="BF5" s="384"/>
      <c r="BG5" s="384"/>
      <c r="BH5" s="384"/>
      <c r="BI5" s="384"/>
      <c r="BJ5" s="384"/>
      <c r="BK5" s="384"/>
      <c r="BL5" s="384"/>
      <c r="BM5" s="385"/>
      <c r="BN5" s="383" t="s">
        <v>131</v>
      </c>
      <c r="BO5" s="384"/>
      <c r="BP5" s="384"/>
      <c r="BQ5" s="384"/>
      <c r="BR5" s="384"/>
      <c r="BS5" s="384"/>
      <c r="BT5" s="384"/>
      <c r="BU5" s="384"/>
      <c r="BV5" s="384"/>
      <c r="BW5" s="384"/>
      <c r="BX5" s="384"/>
      <c r="BY5" s="384"/>
      <c r="BZ5" s="384"/>
      <c r="CA5" s="384"/>
      <c r="CB5" s="385"/>
    </row>
    <row r="6" spans="1:98" x14ac:dyDescent="0.25">
      <c r="A6" s="392">
        <v>1</v>
      </c>
      <c r="B6" s="393"/>
      <c r="C6" s="393"/>
      <c r="D6" s="394"/>
      <c r="E6" s="392">
        <v>2</v>
      </c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  <c r="AI6" s="393"/>
      <c r="AJ6" s="393"/>
      <c r="AK6" s="393"/>
      <c r="AL6" s="393"/>
      <c r="AM6" s="394"/>
      <c r="AN6" s="392">
        <v>3</v>
      </c>
      <c r="AO6" s="393"/>
      <c r="AP6" s="393"/>
      <c r="AQ6" s="393"/>
      <c r="AR6" s="393"/>
      <c r="AS6" s="393"/>
      <c r="AT6" s="393"/>
      <c r="AU6" s="393"/>
      <c r="AV6" s="393"/>
      <c r="AW6" s="393"/>
      <c r="AX6" s="393"/>
      <c r="AY6" s="393"/>
      <c r="AZ6" s="393"/>
      <c r="BA6" s="393"/>
      <c r="BB6" s="393"/>
      <c r="BC6" s="394"/>
      <c r="BD6" s="392">
        <v>4</v>
      </c>
      <c r="BE6" s="393"/>
      <c r="BF6" s="393"/>
      <c r="BG6" s="393"/>
      <c r="BH6" s="393"/>
      <c r="BI6" s="393"/>
      <c r="BJ6" s="393"/>
      <c r="BK6" s="393"/>
      <c r="BL6" s="393"/>
      <c r="BM6" s="394"/>
      <c r="BN6" s="392">
        <v>5</v>
      </c>
      <c r="BO6" s="393"/>
      <c r="BP6" s="393"/>
      <c r="BQ6" s="393"/>
      <c r="BR6" s="393"/>
      <c r="BS6" s="393"/>
      <c r="BT6" s="393"/>
      <c r="BU6" s="393"/>
      <c r="BV6" s="393"/>
      <c r="BW6" s="393"/>
      <c r="BX6" s="393"/>
      <c r="BY6" s="393"/>
      <c r="BZ6" s="393"/>
      <c r="CA6" s="393"/>
      <c r="CB6" s="394"/>
    </row>
    <row r="7" spans="1:98" x14ac:dyDescent="0.25">
      <c r="A7" s="425">
        <v>1</v>
      </c>
      <c r="B7" s="426"/>
      <c r="C7" s="426"/>
      <c r="D7" s="427"/>
      <c r="E7" s="432" t="s">
        <v>522</v>
      </c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4"/>
      <c r="AN7" s="425" t="s">
        <v>224</v>
      </c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7"/>
      <c r="BD7" s="407">
        <v>5</v>
      </c>
      <c r="BE7" s="408"/>
      <c r="BF7" s="408"/>
      <c r="BG7" s="408"/>
      <c r="BH7" s="408"/>
      <c r="BI7" s="408"/>
      <c r="BJ7" s="408"/>
      <c r="BK7" s="408"/>
      <c r="BL7" s="408"/>
      <c r="BM7" s="409"/>
      <c r="BN7" s="523">
        <v>2000</v>
      </c>
      <c r="BO7" s="524"/>
      <c r="BP7" s="524"/>
      <c r="BQ7" s="524"/>
      <c r="BR7" s="524"/>
      <c r="BS7" s="524"/>
      <c r="BT7" s="524"/>
      <c r="BU7" s="524"/>
      <c r="BV7" s="524"/>
      <c r="BW7" s="524"/>
      <c r="BX7" s="524"/>
      <c r="BY7" s="524"/>
      <c r="BZ7" s="524"/>
      <c r="CA7" s="524"/>
      <c r="CB7" s="525"/>
    </row>
    <row r="8" spans="1:98" x14ac:dyDescent="0.25">
      <c r="A8" s="425">
        <v>2</v>
      </c>
      <c r="B8" s="426"/>
      <c r="C8" s="426"/>
      <c r="D8" s="427"/>
      <c r="E8" s="432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4"/>
      <c r="AN8" s="480"/>
      <c r="AO8" s="481"/>
      <c r="AP8" s="481"/>
      <c r="AQ8" s="481"/>
      <c r="AR8" s="481"/>
      <c r="AS8" s="481"/>
      <c r="AT8" s="481"/>
      <c r="AU8" s="481"/>
      <c r="AV8" s="481"/>
      <c r="AW8" s="481"/>
      <c r="AX8" s="481"/>
      <c r="AY8" s="481"/>
      <c r="AZ8" s="481"/>
      <c r="BA8" s="481"/>
      <c r="BB8" s="481"/>
      <c r="BC8" s="482"/>
      <c r="BD8" s="407"/>
      <c r="BE8" s="408"/>
      <c r="BF8" s="408"/>
      <c r="BG8" s="408"/>
      <c r="BH8" s="408"/>
      <c r="BI8" s="408"/>
      <c r="BJ8" s="408"/>
      <c r="BK8" s="408"/>
      <c r="BL8" s="408"/>
      <c r="BM8" s="409"/>
      <c r="BN8" s="523"/>
      <c r="BO8" s="524"/>
      <c r="BP8" s="524"/>
      <c r="BQ8" s="524"/>
      <c r="BR8" s="524"/>
      <c r="BS8" s="524"/>
      <c r="BT8" s="524"/>
      <c r="BU8" s="524"/>
      <c r="BV8" s="524"/>
      <c r="BW8" s="524"/>
      <c r="BX8" s="524"/>
      <c r="BY8" s="524"/>
      <c r="BZ8" s="524"/>
      <c r="CA8" s="524"/>
      <c r="CB8" s="525"/>
    </row>
    <row r="9" spans="1:98" x14ac:dyDescent="0.25">
      <c r="A9" s="432"/>
      <c r="B9" s="433"/>
      <c r="C9" s="433"/>
      <c r="D9" s="434"/>
      <c r="E9" s="413" t="s">
        <v>120</v>
      </c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15"/>
      <c r="AN9" s="425" t="s">
        <v>9</v>
      </c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7"/>
      <c r="BD9" s="407" t="s">
        <v>9</v>
      </c>
      <c r="BE9" s="408"/>
      <c r="BF9" s="408"/>
      <c r="BG9" s="408"/>
      <c r="BH9" s="408"/>
      <c r="BI9" s="408"/>
      <c r="BJ9" s="408"/>
      <c r="BK9" s="408"/>
      <c r="BL9" s="408"/>
      <c r="BM9" s="409"/>
      <c r="BN9" s="453">
        <f>SUM(BN7:CB8)</f>
        <v>2000</v>
      </c>
      <c r="BO9" s="454"/>
      <c r="BP9" s="454"/>
      <c r="BQ9" s="454"/>
      <c r="BR9" s="454"/>
      <c r="BS9" s="454"/>
      <c r="BT9" s="454"/>
      <c r="BU9" s="454"/>
      <c r="BV9" s="454"/>
      <c r="BW9" s="454"/>
      <c r="BX9" s="454"/>
      <c r="BY9" s="454"/>
      <c r="BZ9" s="454"/>
      <c r="CA9" s="454"/>
      <c r="CB9" s="455"/>
    </row>
    <row r="10" spans="1:98" x14ac:dyDescent="0.25">
      <c r="A10" s="432"/>
      <c r="B10" s="433"/>
      <c r="C10" s="433"/>
      <c r="D10" s="434"/>
      <c r="E10" s="413" t="s">
        <v>121</v>
      </c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15"/>
      <c r="AN10" s="425" t="s">
        <v>9</v>
      </c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7"/>
      <c r="BD10" s="407" t="s">
        <v>9</v>
      </c>
      <c r="BE10" s="408"/>
      <c r="BF10" s="408"/>
      <c r="BG10" s="408"/>
      <c r="BH10" s="408"/>
      <c r="BI10" s="408"/>
      <c r="BJ10" s="408"/>
      <c r="BK10" s="408"/>
      <c r="BL10" s="408"/>
      <c r="BM10" s="409"/>
      <c r="BN10" s="501">
        <f>BN9</f>
        <v>2000</v>
      </c>
      <c r="BO10" s="502"/>
      <c r="BP10" s="502"/>
      <c r="BQ10" s="502"/>
      <c r="BR10" s="502"/>
      <c r="BS10" s="502"/>
      <c r="BT10" s="502"/>
      <c r="BU10" s="502"/>
      <c r="BV10" s="502"/>
      <c r="BW10" s="502"/>
      <c r="BX10" s="502"/>
      <c r="BY10" s="502"/>
      <c r="BZ10" s="502"/>
      <c r="CA10" s="502"/>
      <c r="CB10" s="503"/>
      <c r="CT10" s="33">
        <f>'[1]Лист 1 '!H92</f>
        <v>0</v>
      </c>
    </row>
    <row r="11" spans="1:98" x14ac:dyDescent="0.25">
      <c r="A11" s="124"/>
      <c r="B11" s="124"/>
      <c r="C11" s="124"/>
      <c r="D11" s="124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T11" s="33"/>
    </row>
    <row r="12" spans="1:98" s="23" customFormat="1" ht="21.75" customHeight="1" x14ac:dyDescent="0.3">
      <c r="A12" s="389" t="s">
        <v>521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</row>
    <row r="13" spans="1:98" s="25" customFormat="1" ht="7.8" x14ac:dyDescent="0.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4" spans="1:98" x14ac:dyDescent="0.25">
      <c r="A14" s="386" t="s">
        <v>88</v>
      </c>
      <c r="B14" s="387"/>
      <c r="C14" s="387"/>
      <c r="D14" s="388"/>
      <c r="E14" s="386" t="s">
        <v>122</v>
      </c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8"/>
      <c r="AN14" s="386" t="s">
        <v>215</v>
      </c>
      <c r="AO14" s="387"/>
      <c r="AP14" s="387"/>
      <c r="AQ14" s="387"/>
      <c r="AR14" s="387"/>
      <c r="AS14" s="387"/>
      <c r="AT14" s="387"/>
      <c r="AU14" s="387"/>
      <c r="AV14" s="387"/>
      <c r="AW14" s="387"/>
      <c r="AX14" s="387"/>
      <c r="AY14" s="387"/>
      <c r="AZ14" s="387"/>
      <c r="BA14" s="387"/>
      <c r="BB14" s="387"/>
      <c r="BC14" s="388"/>
      <c r="BD14" s="386" t="s">
        <v>124</v>
      </c>
      <c r="BE14" s="387"/>
      <c r="BF14" s="387"/>
      <c r="BG14" s="387"/>
      <c r="BH14" s="387"/>
      <c r="BI14" s="387"/>
      <c r="BJ14" s="387"/>
      <c r="BK14" s="387"/>
      <c r="BL14" s="387"/>
      <c r="BM14" s="388"/>
      <c r="BN14" s="386" t="s">
        <v>194</v>
      </c>
      <c r="BO14" s="387"/>
      <c r="BP14" s="387"/>
      <c r="BQ14" s="387"/>
      <c r="BR14" s="387"/>
      <c r="BS14" s="387"/>
      <c r="BT14" s="387"/>
      <c r="BU14" s="387"/>
      <c r="BV14" s="387"/>
      <c r="BW14" s="387"/>
      <c r="BX14" s="387"/>
      <c r="BY14" s="387"/>
      <c r="BZ14" s="387"/>
      <c r="CA14" s="387"/>
      <c r="CB14" s="388"/>
    </row>
    <row r="15" spans="1:98" x14ac:dyDescent="0.25">
      <c r="A15" s="383" t="s">
        <v>95</v>
      </c>
      <c r="B15" s="384"/>
      <c r="C15" s="384"/>
      <c r="D15" s="385"/>
      <c r="E15" s="383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5"/>
      <c r="AN15" s="383"/>
      <c r="AO15" s="384"/>
      <c r="AP15" s="384"/>
      <c r="AQ15" s="384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5"/>
      <c r="BD15" s="383" t="s">
        <v>216</v>
      </c>
      <c r="BE15" s="384"/>
      <c r="BF15" s="384"/>
      <c r="BG15" s="384"/>
      <c r="BH15" s="384"/>
      <c r="BI15" s="384"/>
      <c r="BJ15" s="384"/>
      <c r="BK15" s="384"/>
      <c r="BL15" s="384"/>
      <c r="BM15" s="385"/>
      <c r="BN15" s="383" t="s">
        <v>217</v>
      </c>
      <c r="BO15" s="384"/>
      <c r="BP15" s="384"/>
      <c r="BQ15" s="384"/>
      <c r="BR15" s="384"/>
      <c r="BS15" s="384"/>
      <c r="BT15" s="384"/>
      <c r="BU15" s="384"/>
      <c r="BV15" s="384"/>
      <c r="BW15" s="384"/>
      <c r="BX15" s="384"/>
      <c r="BY15" s="384"/>
      <c r="BZ15" s="384"/>
      <c r="CA15" s="384"/>
      <c r="CB15" s="385"/>
    </row>
    <row r="16" spans="1:98" x14ac:dyDescent="0.25">
      <c r="A16" s="383"/>
      <c r="B16" s="384"/>
      <c r="C16" s="384"/>
      <c r="D16" s="385"/>
      <c r="E16" s="383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4"/>
      <c r="AI16" s="384"/>
      <c r="AJ16" s="384"/>
      <c r="AK16" s="384"/>
      <c r="AL16" s="384"/>
      <c r="AM16" s="385"/>
      <c r="AN16" s="383"/>
      <c r="AO16" s="384"/>
      <c r="AP16" s="384"/>
      <c r="AQ16" s="384"/>
      <c r="AR16" s="384"/>
      <c r="AS16" s="384"/>
      <c r="AT16" s="384"/>
      <c r="AU16" s="384"/>
      <c r="AV16" s="384"/>
      <c r="AW16" s="384"/>
      <c r="AX16" s="384"/>
      <c r="AY16" s="384"/>
      <c r="AZ16" s="384"/>
      <c r="BA16" s="384"/>
      <c r="BB16" s="384"/>
      <c r="BC16" s="385"/>
      <c r="BD16" s="383" t="s">
        <v>218</v>
      </c>
      <c r="BE16" s="384"/>
      <c r="BF16" s="384"/>
      <c r="BG16" s="384"/>
      <c r="BH16" s="384"/>
      <c r="BI16" s="384"/>
      <c r="BJ16" s="384"/>
      <c r="BK16" s="384"/>
      <c r="BL16" s="384"/>
      <c r="BM16" s="385"/>
      <c r="BN16" s="383" t="s">
        <v>131</v>
      </c>
      <c r="BO16" s="384"/>
      <c r="BP16" s="384"/>
      <c r="BQ16" s="384"/>
      <c r="BR16" s="384"/>
      <c r="BS16" s="384"/>
      <c r="BT16" s="384"/>
      <c r="BU16" s="384"/>
      <c r="BV16" s="384"/>
      <c r="BW16" s="384"/>
      <c r="BX16" s="384"/>
      <c r="BY16" s="384"/>
      <c r="BZ16" s="384"/>
      <c r="CA16" s="384"/>
      <c r="CB16" s="385"/>
    </row>
    <row r="17" spans="1:80" x14ac:dyDescent="0.25">
      <c r="A17" s="392">
        <v>1</v>
      </c>
      <c r="B17" s="393"/>
      <c r="C17" s="393"/>
      <c r="D17" s="394"/>
      <c r="E17" s="392">
        <v>2</v>
      </c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3"/>
      <c r="AJ17" s="393"/>
      <c r="AK17" s="393"/>
      <c r="AL17" s="393"/>
      <c r="AM17" s="394"/>
      <c r="AN17" s="392">
        <v>3</v>
      </c>
      <c r="AO17" s="393"/>
      <c r="AP17" s="393"/>
      <c r="AQ17" s="393"/>
      <c r="AR17" s="393"/>
      <c r="AS17" s="393"/>
      <c r="AT17" s="393"/>
      <c r="AU17" s="393"/>
      <c r="AV17" s="393"/>
      <c r="AW17" s="393"/>
      <c r="AX17" s="393"/>
      <c r="AY17" s="393"/>
      <c r="AZ17" s="393"/>
      <c r="BA17" s="393"/>
      <c r="BB17" s="393"/>
      <c r="BC17" s="394"/>
      <c r="BD17" s="392">
        <v>4</v>
      </c>
      <c r="BE17" s="393"/>
      <c r="BF17" s="393"/>
      <c r="BG17" s="393"/>
      <c r="BH17" s="393"/>
      <c r="BI17" s="393"/>
      <c r="BJ17" s="393"/>
      <c r="BK17" s="393"/>
      <c r="BL17" s="393"/>
      <c r="BM17" s="394"/>
      <c r="BN17" s="392">
        <v>5</v>
      </c>
      <c r="BO17" s="393"/>
      <c r="BP17" s="393"/>
      <c r="BQ17" s="393"/>
      <c r="BR17" s="393"/>
      <c r="BS17" s="393"/>
      <c r="BT17" s="393"/>
      <c r="BU17" s="393"/>
      <c r="BV17" s="393"/>
      <c r="BW17" s="393"/>
      <c r="BX17" s="393"/>
      <c r="BY17" s="393"/>
      <c r="BZ17" s="393"/>
      <c r="CA17" s="393"/>
      <c r="CB17" s="394"/>
    </row>
    <row r="18" spans="1:80" x14ac:dyDescent="0.25">
      <c r="A18" s="535">
        <v>1</v>
      </c>
      <c r="B18" s="536"/>
      <c r="C18" s="536"/>
      <c r="D18" s="537"/>
      <c r="E18" s="526" t="s">
        <v>219</v>
      </c>
      <c r="F18" s="527"/>
      <c r="G18" s="527"/>
      <c r="H18" s="527"/>
      <c r="I18" s="527"/>
      <c r="J18" s="527"/>
      <c r="K18" s="527"/>
      <c r="L18" s="527"/>
      <c r="M18" s="527"/>
      <c r="N18" s="527"/>
      <c r="O18" s="527"/>
      <c r="P18" s="527"/>
      <c r="Q18" s="527"/>
      <c r="R18" s="527"/>
      <c r="S18" s="527"/>
      <c r="T18" s="527"/>
      <c r="U18" s="527"/>
      <c r="V18" s="527"/>
      <c r="W18" s="527"/>
      <c r="X18" s="527"/>
      <c r="Y18" s="527"/>
      <c r="Z18" s="527"/>
      <c r="AA18" s="527"/>
      <c r="AB18" s="527"/>
      <c r="AC18" s="527"/>
      <c r="AD18" s="527"/>
      <c r="AE18" s="527"/>
      <c r="AF18" s="527"/>
      <c r="AG18" s="527"/>
      <c r="AH18" s="527"/>
      <c r="AI18" s="527"/>
      <c r="AJ18" s="527"/>
      <c r="AK18" s="527"/>
      <c r="AL18" s="527"/>
      <c r="AM18" s="528"/>
      <c r="AN18" s="535" t="s">
        <v>220</v>
      </c>
      <c r="AO18" s="536"/>
      <c r="AP18" s="536"/>
      <c r="AQ18" s="536"/>
      <c r="AR18" s="536"/>
      <c r="AS18" s="536"/>
      <c r="AT18" s="536"/>
      <c r="AU18" s="536"/>
      <c r="AV18" s="536"/>
      <c r="AW18" s="536"/>
      <c r="AX18" s="536"/>
      <c r="AY18" s="536"/>
      <c r="AZ18" s="536"/>
      <c r="BA18" s="536"/>
      <c r="BB18" s="536"/>
      <c r="BC18" s="537"/>
      <c r="BD18" s="538">
        <v>2</v>
      </c>
      <c r="BE18" s="539"/>
      <c r="BF18" s="539"/>
      <c r="BG18" s="539"/>
      <c r="BH18" s="539"/>
      <c r="BI18" s="539"/>
      <c r="BJ18" s="539"/>
      <c r="BK18" s="539"/>
      <c r="BL18" s="539"/>
      <c r="BM18" s="540"/>
      <c r="BN18" s="541">
        <v>6520</v>
      </c>
      <c r="BO18" s="542"/>
      <c r="BP18" s="542"/>
      <c r="BQ18" s="542"/>
      <c r="BR18" s="542"/>
      <c r="BS18" s="542"/>
      <c r="BT18" s="542"/>
      <c r="BU18" s="542"/>
      <c r="BV18" s="542"/>
      <c r="BW18" s="542"/>
      <c r="BX18" s="542"/>
      <c r="BY18" s="542"/>
      <c r="BZ18" s="542"/>
      <c r="CA18" s="542"/>
      <c r="CB18" s="543"/>
    </row>
    <row r="19" spans="1:80" x14ac:dyDescent="0.25">
      <c r="A19" s="535">
        <v>2</v>
      </c>
      <c r="B19" s="536"/>
      <c r="C19" s="536"/>
      <c r="D19" s="537"/>
      <c r="E19" s="544" t="s">
        <v>284</v>
      </c>
      <c r="F19" s="545"/>
      <c r="G19" s="545"/>
      <c r="H19" s="545"/>
      <c r="I19" s="545"/>
      <c r="J19" s="545"/>
      <c r="K19" s="545"/>
      <c r="L19" s="545"/>
      <c r="M19" s="545"/>
      <c r="N19" s="545"/>
      <c r="O19" s="545"/>
      <c r="P19" s="545"/>
      <c r="Q19" s="545"/>
      <c r="R19" s="545"/>
      <c r="S19" s="545"/>
      <c r="T19" s="545"/>
      <c r="U19" s="545"/>
      <c r="V19" s="545"/>
      <c r="W19" s="545"/>
      <c r="X19" s="545"/>
      <c r="Y19" s="545"/>
      <c r="Z19" s="545"/>
      <c r="AA19" s="545"/>
      <c r="AB19" s="545"/>
      <c r="AC19" s="545"/>
      <c r="AD19" s="545"/>
      <c r="AE19" s="545"/>
      <c r="AF19" s="545"/>
      <c r="AG19" s="545"/>
      <c r="AH19" s="545"/>
      <c r="AI19" s="545"/>
      <c r="AJ19" s="545"/>
      <c r="AK19" s="545"/>
      <c r="AL19" s="545"/>
      <c r="AM19" s="546"/>
      <c r="AN19" s="547" t="s">
        <v>285</v>
      </c>
      <c r="AO19" s="548"/>
      <c r="AP19" s="548"/>
      <c r="AQ19" s="548"/>
      <c r="AR19" s="548"/>
      <c r="AS19" s="548"/>
      <c r="AT19" s="548"/>
      <c r="AU19" s="548"/>
      <c r="AV19" s="548"/>
      <c r="AW19" s="548"/>
      <c r="AX19" s="548"/>
      <c r="AY19" s="548"/>
      <c r="AZ19" s="548"/>
      <c r="BA19" s="548"/>
      <c r="BB19" s="548"/>
      <c r="BC19" s="549"/>
      <c r="BD19" s="550">
        <v>1</v>
      </c>
      <c r="BE19" s="551"/>
      <c r="BF19" s="551"/>
      <c r="BG19" s="551"/>
      <c r="BH19" s="551"/>
      <c r="BI19" s="551"/>
      <c r="BJ19" s="551"/>
      <c r="BK19" s="551"/>
      <c r="BL19" s="551"/>
      <c r="BM19" s="552"/>
      <c r="BN19" s="541">
        <v>2000</v>
      </c>
      <c r="BO19" s="542"/>
      <c r="BP19" s="542"/>
      <c r="BQ19" s="542"/>
      <c r="BR19" s="542"/>
      <c r="BS19" s="542"/>
      <c r="BT19" s="542"/>
      <c r="BU19" s="542"/>
      <c r="BV19" s="542"/>
      <c r="BW19" s="542"/>
      <c r="BX19" s="542"/>
      <c r="BY19" s="542"/>
      <c r="BZ19" s="542"/>
      <c r="CA19" s="542"/>
      <c r="CB19" s="543"/>
    </row>
    <row r="20" spans="1:80" x14ac:dyDescent="0.25">
      <c r="A20" s="535">
        <v>3</v>
      </c>
      <c r="B20" s="536"/>
      <c r="C20" s="536"/>
      <c r="D20" s="537"/>
      <c r="E20" s="526" t="s">
        <v>221</v>
      </c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527"/>
      <c r="AK20" s="527"/>
      <c r="AL20" s="527"/>
      <c r="AM20" s="528"/>
      <c r="AN20" s="535" t="s">
        <v>220</v>
      </c>
      <c r="AO20" s="536"/>
      <c r="AP20" s="536"/>
      <c r="AQ20" s="536"/>
      <c r="AR20" s="536"/>
      <c r="AS20" s="536"/>
      <c r="AT20" s="536"/>
      <c r="AU20" s="536"/>
      <c r="AV20" s="536"/>
      <c r="AW20" s="536"/>
      <c r="AX20" s="536"/>
      <c r="AY20" s="536"/>
      <c r="AZ20" s="536"/>
      <c r="BA20" s="536"/>
      <c r="BB20" s="536"/>
      <c r="BC20" s="537"/>
      <c r="BD20" s="538">
        <v>1</v>
      </c>
      <c r="BE20" s="539"/>
      <c r="BF20" s="539"/>
      <c r="BG20" s="539"/>
      <c r="BH20" s="539"/>
      <c r="BI20" s="539"/>
      <c r="BJ20" s="539"/>
      <c r="BK20" s="539"/>
      <c r="BL20" s="539"/>
      <c r="BM20" s="540"/>
      <c r="BN20" s="541">
        <v>7800</v>
      </c>
      <c r="BO20" s="542"/>
      <c r="BP20" s="542"/>
      <c r="BQ20" s="542"/>
      <c r="BR20" s="542"/>
      <c r="BS20" s="542"/>
      <c r="BT20" s="542"/>
      <c r="BU20" s="542"/>
      <c r="BV20" s="542"/>
      <c r="BW20" s="542"/>
      <c r="BX20" s="542"/>
      <c r="BY20" s="542"/>
      <c r="BZ20" s="542"/>
      <c r="CA20" s="542"/>
      <c r="CB20" s="543"/>
    </row>
    <row r="21" spans="1:80" x14ac:dyDescent="0.25">
      <c r="A21" s="535">
        <v>4</v>
      </c>
      <c r="B21" s="536"/>
      <c r="C21" s="536"/>
      <c r="D21" s="537"/>
      <c r="E21" s="526" t="s">
        <v>222</v>
      </c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527"/>
      <c r="AK21" s="527"/>
      <c r="AL21" s="527"/>
      <c r="AM21" s="528"/>
      <c r="AN21" s="535" t="s">
        <v>220</v>
      </c>
      <c r="AO21" s="536"/>
      <c r="AP21" s="536"/>
      <c r="AQ21" s="536"/>
      <c r="AR21" s="536"/>
      <c r="AS21" s="536"/>
      <c r="AT21" s="536"/>
      <c r="AU21" s="536"/>
      <c r="AV21" s="536"/>
      <c r="AW21" s="536"/>
      <c r="AX21" s="536"/>
      <c r="AY21" s="536"/>
      <c r="AZ21" s="536"/>
      <c r="BA21" s="536"/>
      <c r="BB21" s="536"/>
      <c r="BC21" s="537"/>
      <c r="BD21" s="538">
        <v>2</v>
      </c>
      <c r="BE21" s="539"/>
      <c r="BF21" s="539"/>
      <c r="BG21" s="539"/>
      <c r="BH21" s="539"/>
      <c r="BI21" s="539"/>
      <c r="BJ21" s="539"/>
      <c r="BK21" s="539"/>
      <c r="BL21" s="539"/>
      <c r="BM21" s="540"/>
      <c r="BN21" s="541">
        <v>7800</v>
      </c>
      <c r="BO21" s="542"/>
      <c r="BP21" s="542"/>
      <c r="BQ21" s="542"/>
      <c r="BR21" s="542"/>
      <c r="BS21" s="542"/>
      <c r="BT21" s="542"/>
      <c r="BU21" s="542"/>
      <c r="BV21" s="542"/>
      <c r="BW21" s="542"/>
      <c r="BX21" s="542"/>
      <c r="BY21" s="542"/>
      <c r="BZ21" s="542"/>
      <c r="CA21" s="542"/>
      <c r="CB21" s="543"/>
    </row>
    <row r="22" spans="1:80" x14ac:dyDescent="0.25">
      <c r="A22" s="535">
        <v>5</v>
      </c>
      <c r="B22" s="536"/>
      <c r="C22" s="536"/>
      <c r="D22" s="537"/>
      <c r="E22" s="544" t="s">
        <v>286</v>
      </c>
      <c r="F22" s="545"/>
      <c r="G22" s="545"/>
      <c r="H22" s="545"/>
      <c r="I22" s="545"/>
      <c r="J22" s="545"/>
      <c r="K22" s="545"/>
      <c r="L22" s="545"/>
      <c r="M22" s="545"/>
      <c r="N22" s="545"/>
      <c r="O22" s="545"/>
      <c r="P22" s="545"/>
      <c r="Q22" s="545"/>
      <c r="R22" s="545"/>
      <c r="S22" s="545"/>
      <c r="T22" s="545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  <c r="AH22" s="545"/>
      <c r="AI22" s="545"/>
      <c r="AJ22" s="545"/>
      <c r="AK22" s="545"/>
      <c r="AL22" s="545"/>
      <c r="AM22" s="546"/>
      <c r="AN22" s="547" t="s">
        <v>285</v>
      </c>
      <c r="AO22" s="548"/>
      <c r="AP22" s="548"/>
      <c r="AQ22" s="548"/>
      <c r="AR22" s="548"/>
      <c r="AS22" s="548"/>
      <c r="AT22" s="548"/>
      <c r="AU22" s="548"/>
      <c r="AV22" s="548"/>
      <c r="AW22" s="548"/>
      <c r="AX22" s="548"/>
      <c r="AY22" s="548"/>
      <c r="AZ22" s="548"/>
      <c r="BA22" s="548"/>
      <c r="BB22" s="548"/>
      <c r="BC22" s="549"/>
      <c r="BD22" s="550">
        <v>1</v>
      </c>
      <c r="BE22" s="551"/>
      <c r="BF22" s="551"/>
      <c r="BG22" s="551"/>
      <c r="BH22" s="551"/>
      <c r="BI22" s="551"/>
      <c r="BJ22" s="551"/>
      <c r="BK22" s="551"/>
      <c r="BL22" s="551"/>
      <c r="BM22" s="552"/>
      <c r="BN22" s="541">
        <v>24000</v>
      </c>
      <c r="BO22" s="542"/>
      <c r="BP22" s="542"/>
      <c r="BQ22" s="542"/>
      <c r="BR22" s="542"/>
      <c r="BS22" s="542"/>
      <c r="BT22" s="542"/>
      <c r="BU22" s="542"/>
      <c r="BV22" s="542"/>
      <c r="BW22" s="542"/>
      <c r="BX22" s="542"/>
      <c r="BY22" s="542"/>
      <c r="BZ22" s="542"/>
      <c r="CA22" s="542"/>
      <c r="CB22" s="543"/>
    </row>
    <row r="23" spans="1:80" x14ac:dyDescent="0.25">
      <c r="A23" s="535">
        <v>6</v>
      </c>
      <c r="B23" s="536"/>
      <c r="C23" s="536"/>
      <c r="D23" s="537"/>
      <c r="E23" s="526" t="s">
        <v>223</v>
      </c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27"/>
      <c r="AI23" s="527"/>
      <c r="AJ23" s="527"/>
      <c r="AK23" s="527"/>
      <c r="AL23" s="527"/>
      <c r="AM23" s="528"/>
      <c r="AN23" s="535" t="s">
        <v>224</v>
      </c>
      <c r="AO23" s="536"/>
      <c r="AP23" s="536"/>
      <c r="AQ23" s="536"/>
      <c r="AR23" s="536"/>
      <c r="AS23" s="536"/>
      <c r="AT23" s="536"/>
      <c r="AU23" s="536"/>
      <c r="AV23" s="536"/>
      <c r="AW23" s="536"/>
      <c r="AX23" s="536"/>
      <c r="AY23" s="536"/>
      <c r="AZ23" s="536"/>
      <c r="BA23" s="536"/>
      <c r="BB23" s="536"/>
      <c r="BC23" s="537"/>
      <c r="BD23" s="538">
        <v>1</v>
      </c>
      <c r="BE23" s="539"/>
      <c r="BF23" s="539"/>
      <c r="BG23" s="539"/>
      <c r="BH23" s="539"/>
      <c r="BI23" s="539"/>
      <c r="BJ23" s="539"/>
      <c r="BK23" s="539"/>
      <c r="BL23" s="539"/>
      <c r="BM23" s="540"/>
      <c r="BN23" s="541">
        <v>11925</v>
      </c>
      <c r="BO23" s="542"/>
      <c r="BP23" s="542"/>
      <c r="BQ23" s="542"/>
      <c r="BR23" s="542"/>
      <c r="BS23" s="542"/>
      <c r="BT23" s="542"/>
      <c r="BU23" s="542"/>
      <c r="BV23" s="542"/>
      <c r="BW23" s="542"/>
      <c r="BX23" s="542"/>
      <c r="BY23" s="542"/>
      <c r="BZ23" s="542"/>
      <c r="CA23" s="542"/>
      <c r="CB23" s="543"/>
    </row>
    <row r="24" spans="1:80" x14ac:dyDescent="0.25">
      <c r="A24" s="547">
        <v>7</v>
      </c>
      <c r="B24" s="548"/>
      <c r="C24" s="548"/>
      <c r="D24" s="549"/>
      <c r="E24" s="544" t="s">
        <v>417</v>
      </c>
      <c r="F24" s="545"/>
      <c r="G24" s="545"/>
      <c r="H24" s="545"/>
      <c r="I24" s="545"/>
      <c r="J24" s="545"/>
      <c r="K24" s="545"/>
      <c r="L24" s="545"/>
      <c r="M24" s="545"/>
      <c r="N24" s="545"/>
      <c r="O24" s="545"/>
      <c r="P24" s="545"/>
      <c r="Q24" s="545"/>
      <c r="R24" s="545"/>
      <c r="S24" s="545"/>
      <c r="T24" s="545"/>
      <c r="U24" s="545"/>
      <c r="V24" s="545"/>
      <c r="W24" s="545"/>
      <c r="X24" s="545"/>
      <c r="Y24" s="545"/>
      <c r="Z24" s="545"/>
      <c r="AA24" s="545"/>
      <c r="AB24" s="545"/>
      <c r="AC24" s="545"/>
      <c r="AD24" s="545"/>
      <c r="AE24" s="545"/>
      <c r="AF24" s="545"/>
      <c r="AG24" s="545"/>
      <c r="AH24" s="545"/>
      <c r="AI24" s="545"/>
      <c r="AJ24" s="545"/>
      <c r="AK24" s="545"/>
      <c r="AL24" s="545"/>
      <c r="AM24" s="546"/>
      <c r="AN24" s="547" t="s">
        <v>224</v>
      </c>
      <c r="AO24" s="548"/>
      <c r="AP24" s="548"/>
      <c r="AQ24" s="548"/>
      <c r="AR24" s="548"/>
      <c r="AS24" s="548"/>
      <c r="AT24" s="548"/>
      <c r="AU24" s="548"/>
      <c r="AV24" s="548"/>
      <c r="AW24" s="548"/>
      <c r="AX24" s="548"/>
      <c r="AY24" s="548"/>
      <c r="AZ24" s="548"/>
      <c r="BA24" s="548"/>
      <c r="BB24" s="548"/>
      <c r="BC24" s="549"/>
      <c r="BD24" s="550">
        <v>1</v>
      </c>
      <c r="BE24" s="551"/>
      <c r="BF24" s="551"/>
      <c r="BG24" s="551"/>
      <c r="BH24" s="551"/>
      <c r="BI24" s="551"/>
      <c r="BJ24" s="551"/>
      <c r="BK24" s="551"/>
      <c r="BL24" s="551"/>
      <c r="BM24" s="552"/>
      <c r="BN24" s="563">
        <v>2400</v>
      </c>
      <c r="BO24" s="564"/>
      <c r="BP24" s="564"/>
      <c r="BQ24" s="564"/>
      <c r="BR24" s="564"/>
      <c r="BS24" s="564"/>
      <c r="BT24" s="564"/>
      <c r="BU24" s="564"/>
      <c r="BV24" s="564"/>
      <c r="BW24" s="564"/>
      <c r="BX24" s="564"/>
      <c r="BY24" s="564"/>
      <c r="BZ24" s="564"/>
      <c r="CA24" s="564"/>
      <c r="CB24" s="565"/>
    </row>
    <row r="25" spans="1:80" x14ac:dyDescent="0.25">
      <c r="A25" s="547">
        <v>8</v>
      </c>
      <c r="B25" s="548"/>
      <c r="C25" s="548"/>
      <c r="D25" s="549"/>
      <c r="E25" s="544" t="s">
        <v>287</v>
      </c>
      <c r="F25" s="545"/>
      <c r="G25" s="545"/>
      <c r="H25" s="545"/>
      <c r="I25" s="545"/>
      <c r="J25" s="545"/>
      <c r="K25" s="545"/>
      <c r="L25" s="545"/>
      <c r="M25" s="545"/>
      <c r="N25" s="545"/>
      <c r="O25" s="545"/>
      <c r="P25" s="545"/>
      <c r="Q25" s="545"/>
      <c r="R25" s="545"/>
      <c r="S25" s="545"/>
      <c r="T25" s="545"/>
      <c r="U25" s="545"/>
      <c r="V25" s="545"/>
      <c r="W25" s="545"/>
      <c r="X25" s="545"/>
      <c r="Y25" s="545"/>
      <c r="Z25" s="545"/>
      <c r="AA25" s="545"/>
      <c r="AB25" s="545"/>
      <c r="AC25" s="545"/>
      <c r="AD25" s="545"/>
      <c r="AE25" s="545"/>
      <c r="AF25" s="545"/>
      <c r="AG25" s="545"/>
      <c r="AH25" s="545"/>
      <c r="AI25" s="545"/>
      <c r="AJ25" s="545"/>
      <c r="AK25" s="545"/>
      <c r="AL25" s="545"/>
      <c r="AM25" s="546"/>
      <c r="AN25" s="535" t="s">
        <v>224</v>
      </c>
      <c r="AO25" s="536"/>
      <c r="AP25" s="536"/>
      <c r="AQ25" s="536"/>
      <c r="AR25" s="536"/>
      <c r="AS25" s="536"/>
      <c r="AT25" s="536"/>
      <c r="AU25" s="536"/>
      <c r="AV25" s="536"/>
      <c r="AW25" s="536"/>
      <c r="AX25" s="536"/>
      <c r="AY25" s="536"/>
      <c r="AZ25" s="536"/>
      <c r="BA25" s="536"/>
      <c r="BB25" s="536"/>
      <c r="BC25" s="537"/>
      <c r="BD25" s="550">
        <v>12</v>
      </c>
      <c r="BE25" s="551"/>
      <c r="BF25" s="551"/>
      <c r="BG25" s="551"/>
      <c r="BH25" s="551"/>
      <c r="BI25" s="551"/>
      <c r="BJ25" s="551"/>
      <c r="BK25" s="551"/>
      <c r="BL25" s="551"/>
      <c r="BM25" s="552"/>
      <c r="BN25" s="563">
        <v>4050</v>
      </c>
      <c r="BO25" s="564"/>
      <c r="BP25" s="564"/>
      <c r="BQ25" s="564"/>
      <c r="BR25" s="564"/>
      <c r="BS25" s="564"/>
      <c r="BT25" s="564"/>
      <c r="BU25" s="564"/>
      <c r="BV25" s="564"/>
      <c r="BW25" s="564"/>
      <c r="BX25" s="564"/>
      <c r="BY25" s="564"/>
      <c r="BZ25" s="564"/>
      <c r="CA25" s="564"/>
      <c r="CB25" s="565"/>
    </row>
    <row r="26" spans="1:80" x14ac:dyDescent="0.25">
      <c r="A26" s="547">
        <v>9</v>
      </c>
      <c r="B26" s="548"/>
      <c r="C26" s="548"/>
      <c r="D26" s="549"/>
      <c r="E26" s="544" t="s">
        <v>306</v>
      </c>
      <c r="F26" s="545"/>
      <c r="G26" s="545"/>
      <c r="H26" s="545"/>
      <c r="I26" s="545"/>
      <c r="J26" s="545"/>
      <c r="K26" s="545"/>
      <c r="L26" s="545"/>
      <c r="M26" s="545"/>
      <c r="N26" s="545"/>
      <c r="O26" s="545"/>
      <c r="P26" s="545"/>
      <c r="Q26" s="545"/>
      <c r="R26" s="545"/>
      <c r="S26" s="545"/>
      <c r="T26" s="545"/>
      <c r="U26" s="545"/>
      <c r="V26" s="545"/>
      <c r="W26" s="545"/>
      <c r="X26" s="545"/>
      <c r="Y26" s="545"/>
      <c r="Z26" s="545"/>
      <c r="AA26" s="545"/>
      <c r="AB26" s="545"/>
      <c r="AC26" s="545"/>
      <c r="AD26" s="545"/>
      <c r="AE26" s="545"/>
      <c r="AF26" s="545"/>
      <c r="AG26" s="545"/>
      <c r="AH26" s="545"/>
      <c r="AI26" s="545"/>
      <c r="AJ26" s="545"/>
      <c r="AK26" s="545"/>
      <c r="AL26" s="545"/>
      <c r="AM26" s="546"/>
      <c r="AN26" s="535" t="s">
        <v>224</v>
      </c>
      <c r="AO26" s="536"/>
      <c r="AP26" s="536"/>
      <c r="AQ26" s="536"/>
      <c r="AR26" s="536"/>
      <c r="AS26" s="536"/>
      <c r="AT26" s="536"/>
      <c r="AU26" s="536"/>
      <c r="AV26" s="536"/>
      <c r="AW26" s="536"/>
      <c r="AX26" s="536"/>
      <c r="AY26" s="536"/>
      <c r="AZ26" s="536"/>
      <c r="BA26" s="536"/>
      <c r="BB26" s="536"/>
      <c r="BC26" s="537"/>
      <c r="BD26" s="550">
        <v>12</v>
      </c>
      <c r="BE26" s="551"/>
      <c r="BF26" s="551"/>
      <c r="BG26" s="551"/>
      <c r="BH26" s="551"/>
      <c r="BI26" s="551"/>
      <c r="BJ26" s="551"/>
      <c r="BK26" s="551"/>
      <c r="BL26" s="551"/>
      <c r="BM26" s="552"/>
      <c r="BN26" s="563">
        <v>1500</v>
      </c>
      <c r="BO26" s="564"/>
      <c r="BP26" s="564"/>
      <c r="BQ26" s="564"/>
      <c r="BR26" s="564"/>
      <c r="BS26" s="564"/>
      <c r="BT26" s="564"/>
      <c r="BU26" s="564"/>
      <c r="BV26" s="564"/>
      <c r="BW26" s="564"/>
      <c r="BX26" s="564"/>
      <c r="BY26" s="564"/>
      <c r="BZ26" s="564"/>
      <c r="CA26" s="564"/>
      <c r="CB26" s="565"/>
    </row>
    <row r="27" spans="1:80" x14ac:dyDescent="0.25">
      <c r="A27" s="547">
        <v>10</v>
      </c>
      <c r="B27" s="548"/>
      <c r="C27" s="548"/>
      <c r="D27" s="549"/>
      <c r="E27" s="544" t="s">
        <v>458</v>
      </c>
      <c r="F27" s="545"/>
      <c r="G27" s="545"/>
      <c r="H27" s="545"/>
      <c r="I27" s="545"/>
      <c r="J27" s="545"/>
      <c r="K27" s="545"/>
      <c r="L27" s="545"/>
      <c r="M27" s="545"/>
      <c r="N27" s="545"/>
      <c r="O27" s="545"/>
      <c r="P27" s="545"/>
      <c r="Q27" s="545"/>
      <c r="R27" s="545"/>
      <c r="S27" s="545"/>
      <c r="T27" s="545"/>
      <c r="U27" s="545"/>
      <c r="V27" s="545"/>
      <c r="W27" s="545"/>
      <c r="X27" s="545"/>
      <c r="Y27" s="545"/>
      <c r="Z27" s="545"/>
      <c r="AA27" s="545"/>
      <c r="AB27" s="545"/>
      <c r="AC27" s="545"/>
      <c r="AD27" s="545"/>
      <c r="AE27" s="545"/>
      <c r="AF27" s="545"/>
      <c r="AG27" s="545"/>
      <c r="AH27" s="545"/>
      <c r="AI27" s="545"/>
      <c r="AJ27" s="545"/>
      <c r="AK27" s="545"/>
      <c r="AL27" s="545"/>
      <c r="AM27" s="546"/>
      <c r="AN27" s="547" t="s">
        <v>459</v>
      </c>
      <c r="AO27" s="548"/>
      <c r="AP27" s="548"/>
      <c r="AQ27" s="548"/>
      <c r="AR27" s="548"/>
      <c r="AS27" s="548"/>
      <c r="AT27" s="548"/>
      <c r="AU27" s="548"/>
      <c r="AV27" s="548"/>
      <c r="AW27" s="548"/>
      <c r="AX27" s="548"/>
      <c r="AY27" s="548"/>
      <c r="AZ27" s="548"/>
      <c r="BA27" s="548"/>
      <c r="BB27" s="548"/>
      <c r="BC27" s="549"/>
      <c r="BD27" s="550">
        <v>1</v>
      </c>
      <c r="BE27" s="551"/>
      <c r="BF27" s="551"/>
      <c r="BG27" s="551"/>
      <c r="BH27" s="551"/>
      <c r="BI27" s="551"/>
      <c r="BJ27" s="551"/>
      <c r="BK27" s="551"/>
      <c r="BL27" s="551"/>
      <c r="BM27" s="552"/>
      <c r="BN27" s="556">
        <v>5000</v>
      </c>
      <c r="BO27" s="557"/>
      <c r="BP27" s="557"/>
      <c r="BQ27" s="557"/>
      <c r="BR27" s="557"/>
      <c r="BS27" s="557"/>
      <c r="BT27" s="557"/>
      <c r="BU27" s="557"/>
      <c r="BV27" s="557"/>
      <c r="BW27" s="557"/>
      <c r="BX27" s="557"/>
      <c r="BY27" s="557"/>
      <c r="BZ27" s="557"/>
      <c r="CA27" s="557"/>
      <c r="CB27" s="558"/>
    </row>
    <row r="28" spans="1:80" x14ac:dyDescent="0.25">
      <c r="A28" s="425">
        <v>11</v>
      </c>
      <c r="B28" s="426"/>
      <c r="C28" s="426"/>
      <c r="D28" s="427"/>
      <c r="E28" s="432" t="s">
        <v>418</v>
      </c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433"/>
      <c r="AE28" s="433"/>
      <c r="AF28" s="433"/>
      <c r="AG28" s="433"/>
      <c r="AH28" s="433"/>
      <c r="AI28" s="433"/>
      <c r="AJ28" s="433"/>
      <c r="AK28" s="433"/>
      <c r="AL28" s="433"/>
      <c r="AM28" s="434"/>
      <c r="AN28" s="425" t="s">
        <v>224</v>
      </c>
      <c r="AO28" s="426"/>
      <c r="AP28" s="426"/>
      <c r="AQ28" s="426"/>
      <c r="AR28" s="426"/>
      <c r="AS28" s="426"/>
      <c r="AT28" s="426"/>
      <c r="AU28" s="426"/>
      <c r="AV28" s="426"/>
      <c r="AW28" s="426"/>
      <c r="AX28" s="426"/>
      <c r="AY28" s="426"/>
      <c r="AZ28" s="426"/>
      <c r="BA28" s="426"/>
      <c r="BB28" s="426"/>
      <c r="BC28" s="427"/>
      <c r="BD28" s="407">
        <v>6</v>
      </c>
      <c r="BE28" s="408"/>
      <c r="BF28" s="408"/>
      <c r="BG28" s="408"/>
      <c r="BH28" s="408"/>
      <c r="BI28" s="408"/>
      <c r="BJ28" s="408"/>
      <c r="BK28" s="408"/>
      <c r="BL28" s="408"/>
      <c r="BM28" s="409"/>
      <c r="BN28" s="523">
        <v>2100</v>
      </c>
      <c r="BO28" s="524"/>
      <c r="BP28" s="524"/>
      <c r="BQ28" s="524"/>
      <c r="BR28" s="524"/>
      <c r="BS28" s="524"/>
      <c r="BT28" s="524"/>
      <c r="BU28" s="524"/>
      <c r="BV28" s="524"/>
      <c r="BW28" s="524"/>
      <c r="BX28" s="524"/>
      <c r="BY28" s="524"/>
      <c r="BZ28" s="524"/>
      <c r="CA28" s="524"/>
      <c r="CB28" s="525"/>
    </row>
    <row r="29" spans="1:80" x14ac:dyDescent="0.25">
      <c r="A29" s="526"/>
      <c r="B29" s="527"/>
      <c r="C29" s="527"/>
      <c r="D29" s="528"/>
      <c r="E29" s="529" t="s">
        <v>120</v>
      </c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30"/>
      <c r="AC29" s="530"/>
      <c r="AD29" s="530"/>
      <c r="AE29" s="530"/>
      <c r="AF29" s="530"/>
      <c r="AG29" s="530"/>
      <c r="AH29" s="530"/>
      <c r="AI29" s="530"/>
      <c r="AJ29" s="530"/>
      <c r="AK29" s="530"/>
      <c r="AL29" s="530"/>
      <c r="AM29" s="531"/>
      <c r="AN29" s="535" t="s">
        <v>9</v>
      </c>
      <c r="AO29" s="536"/>
      <c r="AP29" s="536"/>
      <c r="AQ29" s="536"/>
      <c r="AR29" s="536"/>
      <c r="AS29" s="536"/>
      <c r="AT29" s="536"/>
      <c r="AU29" s="536"/>
      <c r="AV29" s="536"/>
      <c r="AW29" s="536"/>
      <c r="AX29" s="536"/>
      <c r="AY29" s="536"/>
      <c r="AZ29" s="536"/>
      <c r="BA29" s="536"/>
      <c r="BB29" s="536"/>
      <c r="BC29" s="537"/>
      <c r="BD29" s="538" t="s">
        <v>9</v>
      </c>
      <c r="BE29" s="539"/>
      <c r="BF29" s="539"/>
      <c r="BG29" s="539"/>
      <c r="BH29" s="539"/>
      <c r="BI29" s="539"/>
      <c r="BJ29" s="539"/>
      <c r="BK29" s="539"/>
      <c r="BL29" s="539"/>
      <c r="BM29" s="540"/>
      <c r="BN29" s="541">
        <f>SUM(BN18:CB28)</f>
        <v>75095</v>
      </c>
      <c r="BO29" s="542"/>
      <c r="BP29" s="542"/>
      <c r="BQ29" s="542"/>
      <c r="BR29" s="542"/>
      <c r="BS29" s="542"/>
      <c r="BT29" s="542"/>
      <c r="BU29" s="542"/>
      <c r="BV29" s="542"/>
      <c r="BW29" s="542"/>
      <c r="BX29" s="542"/>
      <c r="BY29" s="542"/>
      <c r="BZ29" s="542"/>
      <c r="CA29" s="542"/>
      <c r="CB29" s="543"/>
    </row>
    <row r="30" spans="1:80" x14ac:dyDescent="0.25">
      <c r="A30" s="526"/>
      <c r="B30" s="527"/>
      <c r="C30" s="527"/>
      <c r="D30" s="528"/>
      <c r="E30" s="529" t="s">
        <v>121</v>
      </c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/>
      <c r="Y30" s="530"/>
      <c r="Z30" s="530"/>
      <c r="AA30" s="530"/>
      <c r="AB30" s="530"/>
      <c r="AC30" s="530"/>
      <c r="AD30" s="530"/>
      <c r="AE30" s="530"/>
      <c r="AF30" s="530"/>
      <c r="AG30" s="530"/>
      <c r="AH30" s="530"/>
      <c r="AI30" s="530"/>
      <c r="AJ30" s="530"/>
      <c r="AK30" s="530"/>
      <c r="AL30" s="530"/>
      <c r="AM30" s="531"/>
      <c r="AN30" s="535" t="s">
        <v>9</v>
      </c>
      <c r="AO30" s="536"/>
      <c r="AP30" s="536"/>
      <c r="AQ30" s="536"/>
      <c r="AR30" s="536"/>
      <c r="AS30" s="536"/>
      <c r="AT30" s="536"/>
      <c r="AU30" s="536"/>
      <c r="AV30" s="536"/>
      <c r="AW30" s="536"/>
      <c r="AX30" s="536"/>
      <c r="AY30" s="536"/>
      <c r="AZ30" s="536"/>
      <c r="BA30" s="536"/>
      <c r="BB30" s="536"/>
      <c r="BC30" s="537"/>
      <c r="BD30" s="538" t="s">
        <v>9</v>
      </c>
      <c r="BE30" s="539"/>
      <c r="BF30" s="539"/>
      <c r="BG30" s="539"/>
      <c r="BH30" s="539"/>
      <c r="BI30" s="539"/>
      <c r="BJ30" s="539"/>
      <c r="BK30" s="539"/>
      <c r="BL30" s="539"/>
      <c r="BM30" s="540"/>
      <c r="BN30" s="633">
        <f>BN29</f>
        <v>75095</v>
      </c>
      <c r="BO30" s="634"/>
      <c r="BP30" s="634"/>
      <c r="BQ30" s="634"/>
      <c r="BR30" s="634"/>
      <c r="BS30" s="634"/>
      <c r="BT30" s="634"/>
      <c r="BU30" s="634"/>
      <c r="BV30" s="634"/>
      <c r="BW30" s="634"/>
      <c r="BX30" s="634"/>
      <c r="BY30" s="634"/>
      <c r="BZ30" s="634"/>
      <c r="CA30" s="634"/>
      <c r="CB30" s="635"/>
    </row>
    <row r="31" spans="1:80" s="17" customFormat="1" ht="15.6" x14ac:dyDescent="0.3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</row>
    <row r="32" spans="1:80" s="23" customFormat="1" ht="34.5" customHeight="1" x14ac:dyDescent="0.3">
      <c r="A32" s="428" t="s">
        <v>523</v>
      </c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  <c r="AA32" s="428"/>
      <c r="AB32" s="428"/>
      <c r="AC32" s="428"/>
      <c r="AD32" s="428"/>
      <c r="AE32" s="428"/>
      <c r="AF32" s="428"/>
      <c r="AG32" s="428"/>
      <c r="AH32" s="428"/>
      <c r="AI32" s="428"/>
      <c r="AJ32" s="428"/>
      <c r="AK32" s="428"/>
      <c r="AL32" s="428"/>
      <c r="AM32" s="428"/>
      <c r="AN32" s="428"/>
      <c r="AO32" s="428"/>
      <c r="AP32" s="428"/>
      <c r="AQ32" s="428"/>
      <c r="AR32" s="428"/>
      <c r="AS32" s="428"/>
      <c r="AT32" s="428"/>
      <c r="AU32" s="428"/>
      <c r="AV32" s="428"/>
      <c r="AW32" s="428"/>
      <c r="AX32" s="428"/>
      <c r="AY32" s="428"/>
      <c r="AZ32" s="428"/>
      <c r="BA32" s="428"/>
      <c r="BB32" s="428"/>
      <c r="BC32" s="428"/>
      <c r="BD32" s="428"/>
      <c r="BE32" s="428"/>
      <c r="BF32" s="428"/>
      <c r="BG32" s="428"/>
      <c r="BH32" s="428"/>
      <c r="BI32" s="428"/>
      <c r="BJ32" s="428"/>
      <c r="BK32" s="428"/>
      <c r="BL32" s="428"/>
      <c r="BM32" s="428"/>
      <c r="BN32" s="428"/>
      <c r="BO32" s="428"/>
      <c r="BP32" s="428"/>
      <c r="BQ32" s="428"/>
      <c r="BR32" s="428"/>
      <c r="BS32" s="428"/>
      <c r="BT32" s="428"/>
      <c r="BU32" s="428"/>
      <c r="BV32" s="428"/>
      <c r="BW32" s="428"/>
      <c r="BX32" s="428"/>
      <c r="BY32" s="428"/>
      <c r="BZ32" s="428"/>
      <c r="CA32" s="428"/>
      <c r="CB32" s="428"/>
    </row>
    <row r="33" spans="1:98" s="25" customFormat="1" ht="7.8" x14ac:dyDescent="0.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98" x14ac:dyDescent="0.25">
      <c r="A34" s="386" t="s">
        <v>88</v>
      </c>
      <c r="B34" s="387"/>
      <c r="C34" s="387"/>
      <c r="D34" s="388"/>
      <c r="E34" s="386" t="s">
        <v>122</v>
      </c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7"/>
      <c r="AG34" s="387"/>
      <c r="AH34" s="387"/>
      <c r="AI34" s="387"/>
      <c r="AJ34" s="387"/>
      <c r="AK34" s="387"/>
      <c r="AL34" s="387"/>
      <c r="AM34" s="387"/>
      <c r="AN34" s="387"/>
      <c r="AO34" s="387"/>
      <c r="AP34" s="387"/>
      <c r="AQ34" s="387"/>
      <c r="AR34" s="387"/>
      <c r="AS34" s="387"/>
      <c r="AT34" s="387"/>
      <c r="AU34" s="387"/>
      <c r="AV34" s="387"/>
      <c r="AW34" s="387"/>
      <c r="AX34" s="387"/>
      <c r="AY34" s="387"/>
      <c r="AZ34" s="387"/>
      <c r="BA34" s="387"/>
      <c r="BB34" s="387"/>
      <c r="BC34" s="388"/>
      <c r="BD34" s="386" t="s">
        <v>124</v>
      </c>
      <c r="BE34" s="387"/>
      <c r="BF34" s="387"/>
      <c r="BG34" s="387"/>
      <c r="BH34" s="387"/>
      <c r="BI34" s="387"/>
      <c r="BJ34" s="387"/>
      <c r="BK34" s="387"/>
      <c r="BL34" s="387"/>
      <c r="BM34" s="388"/>
      <c r="BN34" s="386" t="s">
        <v>194</v>
      </c>
      <c r="BO34" s="387"/>
      <c r="BP34" s="387"/>
      <c r="BQ34" s="387"/>
      <c r="BR34" s="387"/>
      <c r="BS34" s="387"/>
      <c r="BT34" s="387"/>
      <c r="BU34" s="387"/>
      <c r="BV34" s="387"/>
      <c r="BW34" s="387"/>
      <c r="BX34" s="387"/>
      <c r="BY34" s="387"/>
      <c r="BZ34" s="387"/>
      <c r="CA34" s="387"/>
      <c r="CB34" s="388"/>
    </row>
    <row r="35" spans="1:98" x14ac:dyDescent="0.25">
      <c r="A35" s="383" t="s">
        <v>95</v>
      </c>
      <c r="B35" s="384"/>
      <c r="C35" s="384"/>
      <c r="D35" s="385"/>
      <c r="E35" s="383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  <c r="AV35" s="384"/>
      <c r="AW35" s="384"/>
      <c r="AX35" s="384"/>
      <c r="AY35" s="384"/>
      <c r="AZ35" s="384"/>
      <c r="BA35" s="384"/>
      <c r="BB35" s="384"/>
      <c r="BC35" s="385"/>
      <c r="BD35" s="383" t="s">
        <v>225</v>
      </c>
      <c r="BE35" s="384"/>
      <c r="BF35" s="384"/>
      <c r="BG35" s="384"/>
      <c r="BH35" s="384"/>
      <c r="BI35" s="384"/>
      <c r="BJ35" s="384"/>
      <c r="BK35" s="384"/>
      <c r="BL35" s="384"/>
      <c r="BM35" s="385"/>
      <c r="BN35" s="383" t="s">
        <v>226</v>
      </c>
      <c r="BO35" s="384"/>
      <c r="BP35" s="384"/>
      <c r="BQ35" s="384"/>
      <c r="BR35" s="384"/>
      <c r="BS35" s="384"/>
      <c r="BT35" s="384"/>
      <c r="BU35" s="384"/>
      <c r="BV35" s="384"/>
      <c r="BW35" s="384"/>
      <c r="BX35" s="384"/>
      <c r="BY35" s="384"/>
      <c r="BZ35" s="384"/>
      <c r="CA35" s="384"/>
      <c r="CB35" s="385"/>
    </row>
    <row r="36" spans="1:98" x14ac:dyDescent="0.25">
      <c r="A36" s="392">
        <v>1</v>
      </c>
      <c r="B36" s="393"/>
      <c r="C36" s="393"/>
      <c r="D36" s="394"/>
      <c r="E36" s="392">
        <v>2</v>
      </c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  <c r="AA36" s="393"/>
      <c r="AB36" s="393"/>
      <c r="AC36" s="393"/>
      <c r="AD36" s="393"/>
      <c r="AE36" s="393"/>
      <c r="AF36" s="393"/>
      <c r="AG36" s="393"/>
      <c r="AH36" s="393"/>
      <c r="AI36" s="393"/>
      <c r="AJ36" s="393"/>
      <c r="AK36" s="393"/>
      <c r="AL36" s="393"/>
      <c r="AM36" s="393"/>
      <c r="AN36" s="393"/>
      <c r="AO36" s="393"/>
      <c r="AP36" s="393"/>
      <c r="AQ36" s="393"/>
      <c r="AR36" s="393"/>
      <c r="AS36" s="393"/>
      <c r="AT36" s="393"/>
      <c r="AU36" s="393"/>
      <c r="AV36" s="393"/>
      <c r="AW36" s="393"/>
      <c r="AX36" s="393"/>
      <c r="AY36" s="393"/>
      <c r="AZ36" s="393"/>
      <c r="BA36" s="393"/>
      <c r="BB36" s="393"/>
      <c r="BC36" s="394"/>
      <c r="BD36" s="392">
        <v>3</v>
      </c>
      <c r="BE36" s="393"/>
      <c r="BF36" s="393"/>
      <c r="BG36" s="393"/>
      <c r="BH36" s="393"/>
      <c r="BI36" s="393"/>
      <c r="BJ36" s="393"/>
      <c r="BK36" s="393"/>
      <c r="BL36" s="393"/>
      <c r="BM36" s="394"/>
      <c r="BN36" s="559">
        <v>4</v>
      </c>
      <c r="BO36" s="560"/>
      <c r="BP36" s="560"/>
      <c r="BQ36" s="560"/>
      <c r="BR36" s="560"/>
      <c r="BS36" s="560"/>
      <c r="BT36" s="560"/>
      <c r="BU36" s="560"/>
      <c r="BV36" s="560"/>
      <c r="BW36" s="560"/>
      <c r="BX36" s="560"/>
      <c r="BY36" s="560"/>
      <c r="BZ36" s="560"/>
      <c r="CA36" s="560"/>
      <c r="CB36" s="561"/>
    </row>
    <row r="37" spans="1:98" x14ac:dyDescent="0.25">
      <c r="A37" s="425"/>
      <c r="B37" s="426"/>
      <c r="C37" s="426"/>
      <c r="D37" s="427"/>
      <c r="E37" s="422" t="s">
        <v>424</v>
      </c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3"/>
      <c r="AI37" s="423"/>
      <c r="AJ37" s="423"/>
      <c r="AK37" s="423"/>
      <c r="AL37" s="423"/>
      <c r="AM37" s="423"/>
      <c r="AN37" s="423"/>
      <c r="AO37" s="423"/>
      <c r="AP37" s="423"/>
      <c r="AQ37" s="423"/>
      <c r="AR37" s="423"/>
      <c r="AS37" s="423"/>
      <c r="AT37" s="423"/>
      <c r="AU37" s="423"/>
      <c r="AV37" s="423"/>
      <c r="AW37" s="423"/>
      <c r="AX37" s="423"/>
      <c r="AY37" s="423"/>
      <c r="AZ37" s="423"/>
      <c r="BA37" s="423"/>
      <c r="BB37" s="423"/>
      <c r="BC37" s="424"/>
      <c r="BD37" s="407">
        <v>2</v>
      </c>
      <c r="BE37" s="408"/>
      <c r="BF37" s="408"/>
      <c r="BG37" s="408"/>
      <c r="BH37" s="408"/>
      <c r="BI37" s="408"/>
      <c r="BJ37" s="408"/>
      <c r="BK37" s="408"/>
      <c r="BL37" s="408"/>
      <c r="BM37" s="409"/>
      <c r="BN37" s="541">
        <v>166</v>
      </c>
      <c r="BO37" s="542"/>
      <c r="BP37" s="542"/>
      <c r="BQ37" s="542"/>
      <c r="BR37" s="542"/>
      <c r="BS37" s="542"/>
      <c r="BT37" s="542"/>
      <c r="BU37" s="542"/>
      <c r="BV37" s="542"/>
      <c r="BW37" s="542"/>
      <c r="BX37" s="542"/>
      <c r="BY37" s="542"/>
      <c r="BZ37" s="542"/>
      <c r="CA37" s="542"/>
      <c r="CB37" s="543"/>
    </row>
    <row r="38" spans="1:98" x14ac:dyDescent="0.25">
      <c r="A38" s="432"/>
      <c r="B38" s="433"/>
      <c r="C38" s="433"/>
      <c r="D38" s="434"/>
      <c r="E38" s="413" t="s">
        <v>120</v>
      </c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4"/>
      <c r="Q38" s="414"/>
      <c r="R38" s="414"/>
      <c r="S38" s="414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4"/>
      <c r="AG38" s="414"/>
      <c r="AH38" s="414"/>
      <c r="AI38" s="414"/>
      <c r="AJ38" s="414"/>
      <c r="AK38" s="414"/>
      <c r="AL38" s="414"/>
      <c r="AM38" s="414"/>
      <c r="AN38" s="414"/>
      <c r="AO38" s="414"/>
      <c r="AP38" s="414"/>
      <c r="AQ38" s="414"/>
      <c r="AR38" s="414"/>
      <c r="AS38" s="414"/>
      <c r="AT38" s="414"/>
      <c r="AU38" s="414"/>
      <c r="AV38" s="414"/>
      <c r="AW38" s="414"/>
      <c r="AX38" s="414"/>
      <c r="AY38" s="414"/>
      <c r="AZ38" s="414"/>
      <c r="BA38" s="414"/>
      <c r="BB38" s="414"/>
      <c r="BC38" s="415"/>
      <c r="BD38" s="407" t="s">
        <v>9</v>
      </c>
      <c r="BE38" s="408"/>
      <c r="BF38" s="408"/>
      <c r="BG38" s="408"/>
      <c r="BH38" s="408"/>
      <c r="BI38" s="408"/>
      <c r="BJ38" s="408"/>
      <c r="BK38" s="408"/>
      <c r="BL38" s="408"/>
      <c r="BM38" s="409"/>
      <c r="BN38" s="419">
        <f>SUM(BN37:CB37)</f>
        <v>166</v>
      </c>
      <c r="BO38" s="420"/>
      <c r="BP38" s="420"/>
      <c r="BQ38" s="420"/>
      <c r="BR38" s="420"/>
      <c r="BS38" s="420"/>
      <c r="BT38" s="420"/>
      <c r="BU38" s="420"/>
      <c r="BV38" s="420"/>
      <c r="BW38" s="420"/>
      <c r="BX38" s="420"/>
      <c r="BY38" s="420"/>
      <c r="BZ38" s="420"/>
      <c r="CA38" s="420"/>
      <c r="CB38" s="421"/>
    </row>
    <row r="39" spans="1:98" x14ac:dyDescent="0.25">
      <c r="A39" s="432"/>
      <c r="B39" s="433"/>
      <c r="C39" s="433"/>
      <c r="D39" s="434"/>
      <c r="E39" s="413" t="s">
        <v>121</v>
      </c>
      <c r="F39" s="414"/>
      <c r="G39" s="414"/>
      <c r="H39" s="414"/>
      <c r="I39" s="414"/>
      <c r="J39" s="414"/>
      <c r="K39" s="414"/>
      <c r="L39" s="414"/>
      <c r="M39" s="414"/>
      <c r="N39" s="414"/>
      <c r="O39" s="414"/>
      <c r="P39" s="414"/>
      <c r="Q39" s="414"/>
      <c r="R39" s="414"/>
      <c r="S39" s="414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4"/>
      <c r="AG39" s="414"/>
      <c r="AH39" s="414"/>
      <c r="AI39" s="414"/>
      <c r="AJ39" s="414"/>
      <c r="AK39" s="414"/>
      <c r="AL39" s="414"/>
      <c r="AM39" s="414"/>
      <c r="AN39" s="414"/>
      <c r="AO39" s="414"/>
      <c r="AP39" s="414"/>
      <c r="AQ39" s="414"/>
      <c r="AR39" s="414"/>
      <c r="AS39" s="414"/>
      <c r="AT39" s="414"/>
      <c r="AU39" s="414"/>
      <c r="AV39" s="414"/>
      <c r="AW39" s="414"/>
      <c r="AX39" s="414"/>
      <c r="AY39" s="414"/>
      <c r="AZ39" s="414"/>
      <c r="BA39" s="414"/>
      <c r="BB39" s="414"/>
      <c r="BC39" s="415"/>
      <c r="BD39" s="407" t="s">
        <v>9</v>
      </c>
      <c r="BE39" s="408"/>
      <c r="BF39" s="408"/>
      <c r="BG39" s="408"/>
      <c r="BH39" s="408"/>
      <c r="BI39" s="408"/>
      <c r="BJ39" s="408"/>
      <c r="BK39" s="408"/>
      <c r="BL39" s="408"/>
      <c r="BM39" s="409"/>
      <c r="BN39" s="416">
        <f>BN38</f>
        <v>166</v>
      </c>
      <c r="BO39" s="417"/>
      <c r="BP39" s="417"/>
      <c r="BQ39" s="417"/>
      <c r="BR39" s="417"/>
      <c r="BS39" s="417"/>
      <c r="BT39" s="417"/>
      <c r="BU39" s="417"/>
      <c r="BV39" s="417"/>
      <c r="BW39" s="417"/>
      <c r="BX39" s="417"/>
      <c r="BY39" s="417"/>
      <c r="BZ39" s="417"/>
      <c r="CA39" s="417"/>
      <c r="CB39" s="418"/>
      <c r="CT39" s="33">
        <f>'[1]Лист 1 '!H90</f>
        <v>6448</v>
      </c>
    </row>
    <row r="40" spans="1:98" s="23" customFormat="1" ht="21.75" customHeight="1" x14ac:dyDescent="0.3">
      <c r="A40" s="389" t="s">
        <v>521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</row>
    <row r="41" spans="1:98" s="23" customFormat="1" ht="22.5" customHeight="1" x14ac:dyDescent="0.3">
      <c r="A41" s="562"/>
      <c r="B41" s="562"/>
      <c r="C41" s="562"/>
      <c r="D41" s="562"/>
      <c r="E41" s="562"/>
      <c r="F41" s="562"/>
      <c r="G41" s="562"/>
      <c r="H41" s="562"/>
      <c r="I41" s="562"/>
      <c r="J41" s="562"/>
      <c r="K41" s="562"/>
      <c r="L41" s="562"/>
      <c r="M41" s="562"/>
      <c r="N41" s="562"/>
      <c r="O41" s="562"/>
      <c r="P41" s="562"/>
      <c r="Q41" s="562"/>
      <c r="R41" s="562"/>
      <c r="S41" s="562"/>
      <c r="T41" s="562"/>
      <c r="U41" s="562"/>
      <c r="V41" s="562"/>
      <c r="W41" s="562"/>
      <c r="X41" s="562"/>
      <c r="Y41" s="562"/>
      <c r="Z41" s="562"/>
      <c r="AA41" s="562"/>
      <c r="AB41" s="562"/>
      <c r="AC41" s="562"/>
      <c r="AD41" s="562"/>
      <c r="AE41" s="562"/>
      <c r="AF41" s="562"/>
      <c r="AG41" s="562"/>
      <c r="AH41" s="562"/>
      <c r="AI41" s="562"/>
      <c r="AJ41" s="562"/>
      <c r="AK41" s="562"/>
      <c r="AL41" s="562"/>
      <c r="AM41" s="562"/>
      <c r="AN41" s="562"/>
      <c r="AO41" s="562"/>
      <c r="AP41" s="562"/>
      <c r="AQ41" s="562"/>
      <c r="AR41" s="562"/>
      <c r="AS41" s="562"/>
      <c r="AT41" s="562"/>
      <c r="AU41" s="562"/>
      <c r="AV41" s="562"/>
      <c r="AW41" s="562"/>
      <c r="AX41" s="562"/>
      <c r="AY41" s="562"/>
      <c r="AZ41" s="562"/>
      <c r="BA41" s="562"/>
      <c r="BB41" s="562"/>
      <c r="BC41" s="562"/>
      <c r="BD41" s="562"/>
      <c r="BE41" s="562"/>
      <c r="BF41" s="562"/>
      <c r="BG41" s="562"/>
      <c r="BH41" s="562"/>
      <c r="BI41" s="562"/>
      <c r="BJ41" s="562"/>
      <c r="BK41" s="562"/>
      <c r="BL41" s="562"/>
      <c r="BM41" s="562"/>
      <c r="BN41" s="562"/>
      <c r="BO41" s="562"/>
      <c r="BP41" s="562"/>
      <c r="BQ41" s="562"/>
      <c r="BR41" s="562"/>
      <c r="BS41" s="562"/>
      <c r="BT41" s="562"/>
      <c r="BU41" s="562"/>
      <c r="BV41" s="562"/>
      <c r="BW41" s="562"/>
      <c r="BX41" s="562"/>
      <c r="BY41" s="562"/>
      <c r="BZ41" s="562"/>
      <c r="CA41" s="562"/>
      <c r="CB41" s="562"/>
    </row>
    <row r="42" spans="1:98" s="25" customFormat="1" ht="7.8" x14ac:dyDescent="0.15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</row>
    <row r="43" spans="1:98" x14ac:dyDescent="0.25">
      <c r="A43" s="572" t="s">
        <v>88</v>
      </c>
      <c r="B43" s="573"/>
      <c r="C43" s="573"/>
      <c r="D43" s="574"/>
      <c r="E43" s="572" t="s">
        <v>122</v>
      </c>
      <c r="F43" s="573"/>
      <c r="G43" s="573"/>
      <c r="H43" s="573"/>
      <c r="I43" s="573"/>
      <c r="J43" s="573"/>
      <c r="K43" s="573"/>
      <c r="L43" s="573"/>
      <c r="M43" s="573"/>
      <c r="N43" s="573"/>
      <c r="O43" s="573"/>
      <c r="P43" s="573"/>
      <c r="Q43" s="573"/>
      <c r="R43" s="573"/>
      <c r="S43" s="573"/>
      <c r="T43" s="573"/>
      <c r="U43" s="573"/>
      <c r="V43" s="573"/>
      <c r="W43" s="573"/>
      <c r="X43" s="573"/>
      <c r="Y43" s="573"/>
      <c r="Z43" s="573"/>
      <c r="AA43" s="573"/>
      <c r="AB43" s="573"/>
      <c r="AC43" s="573"/>
      <c r="AD43" s="573"/>
      <c r="AE43" s="573"/>
      <c r="AF43" s="573"/>
      <c r="AG43" s="573"/>
      <c r="AH43" s="573"/>
      <c r="AI43" s="573"/>
      <c r="AJ43" s="573"/>
      <c r="AK43" s="573"/>
      <c r="AL43" s="573"/>
      <c r="AM43" s="573"/>
      <c r="AN43" s="573"/>
      <c r="AO43" s="573"/>
      <c r="AP43" s="573"/>
      <c r="AQ43" s="573"/>
      <c r="AR43" s="573"/>
      <c r="AS43" s="573"/>
      <c r="AT43" s="573"/>
      <c r="AU43" s="573"/>
      <c r="AV43" s="573"/>
      <c r="AW43" s="573"/>
      <c r="AX43" s="573"/>
      <c r="AY43" s="573"/>
      <c r="AZ43" s="573"/>
      <c r="BA43" s="573"/>
      <c r="BB43" s="573"/>
      <c r="BC43" s="574"/>
      <c r="BD43" s="572" t="s">
        <v>124</v>
      </c>
      <c r="BE43" s="573"/>
      <c r="BF43" s="573"/>
      <c r="BG43" s="573"/>
      <c r="BH43" s="573"/>
      <c r="BI43" s="573"/>
      <c r="BJ43" s="573"/>
      <c r="BK43" s="573"/>
      <c r="BL43" s="573"/>
      <c r="BM43" s="574"/>
      <c r="BN43" s="572" t="s">
        <v>194</v>
      </c>
      <c r="BO43" s="573"/>
      <c r="BP43" s="573"/>
      <c r="BQ43" s="573"/>
      <c r="BR43" s="573"/>
      <c r="BS43" s="573"/>
      <c r="BT43" s="573"/>
      <c r="BU43" s="573"/>
      <c r="BV43" s="573"/>
      <c r="BW43" s="573"/>
      <c r="BX43" s="573"/>
      <c r="BY43" s="573"/>
      <c r="BZ43" s="573"/>
      <c r="CA43" s="573"/>
      <c r="CB43" s="574"/>
    </row>
    <row r="44" spans="1:98" x14ac:dyDescent="0.25">
      <c r="A44" s="532" t="s">
        <v>95</v>
      </c>
      <c r="B44" s="533"/>
      <c r="C44" s="533"/>
      <c r="D44" s="534"/>
      <c r="E44" s="532"/>
      <c r="F44" s="533"/>
      <c r="G44" s="533"/>
      <c r="H44" s="533"/>
      <c r="I44" s="533"/>
      <c r="J44" s="533"/>
      <c r="K44" s="533"/>
      <c r="L44" s="533"/>
      <c r="M44" s="533"/>
      <c r="N44" s="533"/>
      <c r="O44" s="533"/>
      <c r="P44" s="533"/>
      <c r="Q44" s="533"/>
      <c r="R44" s="533"/>
      <c r="S44" s="533"/>
      <c r="T44" s="533"/>
      <c r="U44" s="533"/>
      <c r="V44" s="533"/>
      <c r="W44" s="533"/>
      <c r="X44" s="533"/>
      <c r="Y44" s="533"/>
      <c r="Z44" s="533"/>
      <c r="AA44" s="533"/>
      <c r="AB44" s="533"/>
      <c r="AC44" s="533"/>
      <c r="AD44" s="533"/>
      <c r="AE44" s="533"/>
      <c r="AF44" s="533"/>
      <c r="AG44" s="533"/>
      <c r="AH44" s="533"/>
      <c r="AI44" s="533"/>
      <c r="AJ44" s="533"/>
      <c r="AK44" s="533"/>
      <c r="AL44" s="533"/>
      <c r="AM44" s="533"/>
      <c r="AN44" s="533"/>
      <c r="AO44" s="533"/>
      <c r="AP44" s="533"/>
      <c r="AQ44" s="533"/>
      <c r="AR44" s="533"/>
      <c r="AS44" s="533"/>
      <c r="AT44" s="533"/>
      <c r="AU44" s="533"/>
      <c r="AV44" s="533"/>
      <c r="AW44" s="533"/>
      <c r="AX44" s="533"/>
      <c r="AY44" s="533"/>
      <c r="AZ44" s="533"/>
      <c r="BA44" s="533"/>
      <c r="BB44" s="533"/>
      <c r="BC44" s="534"/>
      <c r="BD44" s="532" t="s">
        <v>225</v>
      </c>
      <c r="BE44" s="533"/>
      <c r="BF44" s="533"/>
      <c r="BG44" s="533"/>
      <c r="BH44" s="533"/>
      <c r="BI44" s="533"/>
      <c r="BJ44" s="533"/>
      <c r="BK44" s="533"/>
      <c r="BL44" s="533"/>
      <c r="BM44" s="534"/>
      <c r="BN44" s="532" t="s">
        <v>226</v>
      </c>
      <c r="BO44" s="533"/>
      <c r="BP44" s="533"/>
      <c r="BQ44" s="533"/>
      <c r="BR44" s="533"/>
      <c r="BS44" s="533"/>
      <c r="BT44" s="533"/>
      <c r="BU44" s="533"/>
      <c r="BV44" s="533"/>
      <c r="BW44" s="533"/>
      <c r="BX44" s="533"/>
      <c r="BY44" s="533"/>
      <c r="BZ44" s="533"/>
      <c r="CA44" s="533"/>
      <c r="CB44" s="534"/>
    </row>
    <row r="45" spans="1:98" x14ac:dyDescent="0.25">
      <c r="A45" s="566">
        <v>1</v>
      </c>
      <c r="B45" s="567"/>
      <c r="C45" s="567"/>
      <c r="D45" s="568"/>
      <c r="E45" s="566">
        <v>2</v>
      </c>
      <c r="F45" s="567"/>
      <c r="G45" s="567"/>
      <c r="H45" s="567"/>
      <c r="I45" s="567"/>
      <c r="J45" s="567"/>
      <c r="K45" s="567"/>
      <c r="L45" s="567"/>
      <c r="M45" s="567"/>
      <c r="N45" s="567"/>
      <c r="O45" s="567"/>
      <c r="P45" s="567"/>
      <c r="Q45" s="567"/>
      <c r="R45" s="567"/>
      <c r="S45" s="567"/>
      <c r="T45" s="567"/>
      <c r="U45" s="567"/>
      <c r="V45" s="567"/>
      <c r="W45" s="567"/>
      <c r="X45" s="567"/>
      <c r="Y45" s="567"/>
      <c r="Z45" s="567"/>
      <c r="AA45" s="567"/>
      <c r="AB45" s="567"/>
      <c r="AC45" s="567"/>
      <c r="AD45" s="567"/>
      <c r="AE45" s="567"/>
      <c r="AF45" s="567"/>
      <c r="AG45" s="567"/>
      <c r="AH45" s="567"/>
      <c r="AI45" s="567"/>
      <c r="AJ45" s="567"/>
      <c r="AK45" s="567"/>
      <c r="AL45" s="567"/>
      <c r="AM45" s="567"/>
      <c r="AN45" s="567"/>
      <c r="AO45" s="567"/>
      <c r="AP45" s="567"/>
      <c r="AQ45" s="567"/>
      <c r="AR45" s="567"/>
      <c r="AS45" s="567"/>
      <c r="AT45" s="567"/>
      <c r="AU45" s="567"/>
      <c r="AV45" s="567"/>
      <c r="AW45" s="567"/>
      <c r="AX45" s="567"/>
      <c r="AY45" s="567"/>
      <c r="AZ45" s="567"/>
      <c r="BA45" s="567"/>
      <c r="BB45" s="567"/>
      <c r="BC45" s="568"/>
      <c r="BD45" s="566">
        <v>3</v>
      </c>
      <c r="BE45" s="567"/>
      <c r="BF45" s="567"/>
      <c r="BG45" s="567"/>
      <c r="BH45" s="567"/>
      <c r="BI45" s="567"/>
      <c r="BJ45" s="567"/>
      <c r="BK45" s="567"/>
      <c r="BL45" s="567"/>
      <c r="BM45" s="568"/>
      <c r="BN45" s="569">
        <v>4</v>
      </c>
      <c r="BO45" s="570"/>
      <c r="BP45" s="570"/>
      <c r="BQ45" s="570"/>
      <c r="BR45" s="570"/>
      <c r="BS45" s="570"/>
      <c r="BT45" s="570"/>
      <c r="BU45" s="570"/>
      <c r="BV45" s="570"/>
      <c r="BW45" s="570"/>
      <c r="BX45" s="570"/>
      <c r="BY45" s="570"/>
      <c r="BZ45" s="570"/>
      <c r="CA45" s="570"/>
      <c r="CB45" s="571"/>
    </row>
    <row r="46" spans="1:98" x14ac:dyDescent="0.25">
      <c r="A46" s="535">
        <v>1</v>
      </c>
      <c r="B46" s="536"/>
      <c r="C46" s="536"/>
      <c r="D46" s="537"/>
      <c r="E46" s="553" t="s">
        <v>227</v>
      </c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4"/>
      <c r="AK46" s="554"/>
      <c r="AL46" s="554"/>
      <c r="AM46" s="554"/>
      <c r="AN46" s="554"/>
      <c r="AO46" s="554"/>
      <c r="AP46" s="554"/>
      <c r="AQ46" s="554"/>
      <c r="AR46" s="554"/>
      <c r="AS46" s="554"/>
      <c r="AT46" s="554"/>
      <c r="AU46" s="554"/>
      <c r="AV46" s="554"/>
      <c r="AW46" s="554"/>
      <c r="AX46" s="554"/>
      <c r="AY46" s="554"/>
      <c r="AZ46" s="554"/>
      <c r="BA46" s="554"/>
      <c r="BB46" s="554"/>
      <c r="BC46" s="555"/>
      <c r="BD46" s="538">
        <v>1</v>
      </c>
      <c r="BE46" s="539"/>
      <c r="BF46" s="539"/>
      <c r="BG46" s="539"/>
      <c r="BH46" s="539"/>
      <c r="BI46" s="539"/>
      <c r="BJ46" s="539"/>
      <c r="BK46" s="539"/>
      <c r="BL46" s="539"/>
      <c r="BM46" s="540"/>
      <c r="BN46" s="541">
        <v>15168</v>
      </c>
      <c r="BO46" s="542"/>
      <c r="BP46" s="542"/>
      <c r="BQ46" s="542"/>
      <c r="BR46" s="542"/>
      <c r="BS46" s="542"/>
      <c r="BT46" s="542"/>
      <c r="BU46" s="542"/>
      <c r="BV46" s="542"/>
      <c r="BW46" s="542"/>
      <c r="BX46" s="542"/>
      <c r="BY46" s="542"/>
      <c r="BZ46" s="542"/>
      <c r="CA46" s="542"/>
      <c r="CB46" s="543"/>
    </row>
    <row r="47" spans="1:98" x14ac:dyDescent="0.25">
      <c r="A47" s="535">
        <v>2</v>
      </c>
      <c r="B47" s="536"/>
      <c r="C47" s="536"/>
      <c r="D47" s="537"/>
      <c r="E47" s="553" t="s">
        <v>228</v>
      </c>
      <c r="F47" s="554"/>
      <c r="G47" s="554"/>
      <c r="H47" s="554"/>
      <c r="I47" s="554"/>
      <c r="J47" s="554"/>
      <c r="K47" s="554"/>
      <c r="L47" s="554"/>
      <c r="M47" s="554"/>
      <c r="N47" s="554"/>
      <c r="O47" s="554"/>
      <c r="P47" s="554"/>
      <c r="Q47" s="554"/>
      <c r="R47" s="554"/>
      <c r="S47" s="554"/>
      <c r="T47" s="554"/>
      <c r="U47" s="554"/>
      <c r="V47" s="554"/>
      <c r="W47" s="554"/>
      <c r="X47" s="554"/>
      <c r="Y47" s="554"/>
      <c r="Z47" s="554"/>
      <c r="AA47" s="554"/>
      <c r="AB47" s="554"/>
      <c r="AC47" s="554"/>
      <c r="AD47" s="554"/>
      <c r="AE47" s="554"/>
      <c r="AF47" s="554"/>
      <c r="AG47" s="554"/>
      <c r="AH47" s="554"/>
      <c r="AI47" s="554"/>
      <c r="AJ47" s="554"/>
      <c r="AK47" s="554"/>
      <c r="AL47" s="554"/>
      <c r="AM47" s="554"/>
      <c r="AN47" s="554"/>
      <c r="AO47" s="554"/>
      <c r="AP47" s="554"/>
      <c r="AQ47" s="554"/>
      <c r="AR47" s="554"/>
      <c r="AS47" s="554"/>
      <c r="AT47" s="554"/>
      <c r="AU47" s="554"/>
      <c r="AV47" s="554"/>
      <c r="AW47" s="554"/>
      <c r="AX47" s="554"/>
      <c r="AY47" s="554"/>
      <c r="AZ47" s="554"/>
      <c r="BA47" s="554"/>
      <c r="BB47" s="554"/>
      <c r="BC47" s="555"/>
      <c r="BD47" s="538">
        <v>1</v>
      </c>
      <c r="BE47" s="539"/>
      <c r="BF47" s="539"/>
      <c r="BG47" s="539"/>
      <c r="BH47" s="539"/>
      <c r="BI47" s="539"/>
      <c r="BJ47" s="539"/>
      <c r="BK47" s="539"/>
      <c r="BL47" s="539"/>
      <c r="BM47" s="540"/>
      <c r="BN47" s="541">
        <v>66000</v>
      </c>
      <c r="BO47" s="542"/>
      <c r="BP47" s="542"/>
      <c r="BQ47" s="542"/>
      <c r="BR47" s="542"/>
      <c r="BS47" s="542"/>
      <c r="BT47" s="542"/>
      <c r="BU47" s="542"/>
      <c r="BV47" s="542"/>
      <c r="BW47" s="542"/>
      <c r="BX47" s="542"/>
      <c r="BY47" s="542"/>
      <c r="BZ47" s="542"/>
      <c r="CA47" s="542"/>
      <c r="CB47" s="543"/>
    </row>
    <row r="48" spans="1:98" x14ac:dyDescent="0.25">
      <c r="A48" s="535">
        <v>3</v>
      </c>
      <c r="B48" s="536"/>
      <c r="C48" s="536"/>
      <c r="D48" s="537"/>
      <c r="E48" s="575" t="s">
        <v>291</v>
      </c>
      <c r="F48" s="576"/>
      <c r="G48" s="576"/>
      <c r="H48" s="576"/>
      <c r="I48" s="576"/>
      <c r="J48" s="576"/>
      <c r="K48" s="576"/>
      <c r="L48" s="576"/>
      <c r="M48" s="576"/>
      <c r="N48" s="576"/>
      <c r="O48" s="576"/>
      <c r="P48" s="576"/>
      <c r="Q48" s="576"/>
      <c r="R48" s="576"/>
      <c r="S48" s="576"/>
      <c r="T48" s="576"/>
      <c r="U48" s="576"/>
      <c r="V48" s="576"/>
      <c r="W48" s="576"/>
      <c r="X48" s="576"/>
      <c r="Y48" s="576"/>
      <c r="Z48" s="576"/>
      <c r="AA48" s="576"/>
      <c r="AB48" s="576"/>
      <c r="AC48" s="576"/>
      <c r="AD48" s="576"/>
      <c r="AE48" s="576"/>
      <c r="AF48" s="576"/>
      <c r="AG48" s="576"/>
      <c r="AH48" s="576"/>
      <c r="AI48" s="576"/>
      <c r="AJ48" s="576"/>
      <c r="AK48" s="576"/>
      <c r="AL48" s="576"/>
      <c r="AM48" s="576"/>
      <c r="AN48" s="576"/>
      <c r="AO48" s="576"/>
      <c r="AP48" s="576"/>
      <c r="AQ48" s="576"/>
      <c r="AR48" s="576"/>
      <c r="AS48" s="576"/>
      <c r="AT48" s="576"/>
      <c r="AU48" s="576"/>
      <c r="AV48" s="576"/>
      <c r="AW48" s="576"/>
      <c r="AX48" s="576"/>
      <c r="AY48" s="576"/>
      <c r="AZ48" s="576"/>
      <c r="BA48" s="576"/>
      <c r="BB48" s="576"/>
      <c r="BC48" s="577"/>
      <c r="BD48" s="538">
        <v>1</v>
      </c>
      <c r="BE48" s="539"/>
      <c r="BF48" s="539"/>
      <c r="BG48" s="539"/>
      <c r="BH48" s="539"/>
      <c r="BI48" s="539"/>
      <c r="BJ48" s="539"/>
      <c r="BK48" s="539"/>
      <c r="BL48" s="539"/>
      <c r="BM48" s="540"/>
      <c r="BN48" s="541">
        <v>2800</v>
      </c>
      <c r="BO48" s="542"/>
      <c r="BP48" s="542"/>
      <c r="BQ48" s="542"/>
      <c r="BR48" s="542"/>
      <c r="BS48" s="542"/>
      <c r="BT48" s="542"/>
      <c r="BU48" s="542"/>
      <c r="BV48" s="542"/>
      <c r="BW48" s="542"/>
      <c r="BX48" s="542"/>
      <c r="BY48" s="542"/>
      <c r="BZ48" s="542"/>
      <c r="CA48" s="542"/>
      <c r="CB48" s="543"/>
    </row>
    <row r="49" spans="1:98" x14ac:dyDescent="0.25">
      <c r="A49" s="535">
        <v>4</v>
      </c>
      <c r="B49" s="536"/>
      <c r="C49" s="536"/>
      <c r="D49" s="537"/>
      <c r="E49" s="575" t="s">
        <v>290</v>
      </c>
      <c r="F49" s="576"/>
      <c r="G49" s="576"/>
      <c r="H49" s="576"/>
      <c r="I49" s="576"/>
      <c r="J49" s="576"/>
      <c r="K49" s="576"/>
      <c r="L49" s="576"/>
      <c r="M49" s="576"/>
      <c r="N49" s="576"/>
      <c r="O49" s="576"/>
      <c r="P49" s="576"/>
      <c r="Q49" s="576"/>
      <c r="R49" s="576"/>
      <c r="S49" s="576"/>
      <c r="T49" s="576"/>
      <c r="U49" s="576"/>
      <c r="V49" s="576"/>
      <c r="W49" s="576"/>
      <c r="X49" s="576"/>
      <c r="Y49" s="576"/>
      <c r="Z49" s="576"/>
      <c r="AA49" s="576"/>
      <c r="AB49" s="576"/>
      <c r="AC49" s="576"/>
      <c r="AD49" s="576"/>
      <c r="AE49" s="576"/>
      <c r="AF49" s="576"/>
      <c r="AG49" s="576"/>
      <c r="AH49" s="576"/>
      <c r="AI49" s="576"/>
      <c r="AJ49" s="576"/>
      <c r="AK49" s="576"/>
      <c r="AL49" s="576"/>
      <c r="AM49" s="576"/>
      <c r="AN49" s="576"/>
      <c r="AO49" s="576"/>
      <c r="AP49" s="576"/>
      <c r="AQ49" s="576"/>
      <c r="AR49" s="576"/>
      <c r="AS49" s="576"/>
      <c r="AT49" s="576"/>
      <c r="AU49" s="576"/>
      <c r="AV49" s="576"/>
      <c r="AW49" s="576"/>
      <c r="AX49" s="576"/>
      <c r="AY49" s="576"/>
      <c r="AZ49" s="576"/>
      <c r="BA49" s="576"/>
      <c r="BB49" s="576"/>
      <c r="BC49" s="577"/>
      <c r="BD49" s="538">
        <v>1</v>
      </c>
      <c r="BE49" s="539"/>
      <c r="BF49" s="539"/>
      <c r="BG49" s="539"/>
      <c r="BH49" s="539"/>
      <c r="BI49" s="539"/>
      <c r="BJ49" s="539"/>
      <c r="BK49" s="539"/>
      <c r="BL49" s="539"/>
      <c r="BM49" s="540"/>
      <c r="BN49" s="541">
        <v>17380</v>
      </c>
      <c r="BO49" s="542"/>
      <c r="BP49" s="542"/>
      <c r="BQ49" s="542"/>
      <c r="BR49" s="542"/>
      <c r="BS49" s="542"/>
      <c r="BT49" s="542"/>
      <c r="BU49" s="542"/>
      <c r="BV49" s="542"/>
      <c r="BW49" s="542"/>
      <c r="BX49" s="542"/>
      <c r="BY49" s="542"/>
      <c r="BZ49" s="542"/>
      <c r="CA49" s="542"/>
      <c r="CB49" s="543"/>
    </row>
    <row r="50" spans="1:98" x14ac:dyDescent="0.25">
      <c r="A50" s="535">
        <v>5</v>
      </c>
      <c r="B50" s="536"/>
      <c r="C50" s="536"/>
      <c r="D50" s="537"/>
      <c r="E50" s="553" t="s">
        <v>288</v>
      </c>
      <c r="F50" s="554"/>
      <c r="G50" s="554"/>
      <c r="H50" s="554"/>
      <c r="I50" s="554"/>
      <c r="J50" s="554"/>
      <c r="K50" s="554"/>
      <c r="L50" s="554"/>
      <c r="M50" s="554"/>
      <c r="N50" s="554"/>
      <c r="O50" s="554"/>
      <c r="P50" s="554"/>
      <c r="Q50" s="554"/>
      <c r="R50" s="554"/>
      <c r="S50" s="554"/>
      <c r="T50" s="554"/>
      <c r="U50" s="554"/>
      <c r="V50" s="554"/>
      <c r="W50" s="554"/>
      <c r="X50" s="554"/>
      <c r="Y50" s="554"/>
      <c r="Z50" s="554"/>
      <c r="AA50" s="554"/>
      <c r="AB50" s="554"/>
      <c r="AC50" s="554"/>
      <c r="AD50" s="554"/>
      <c r="AE50" s="554"/>
      <c r="AF50" s="554"/>
      <c r="AG50" s="554"/>
      <c r="AH50" s="554"/>
      <c r="AI50" s="554"/>
      <c r="AJ50" s="554"/>
      <c r="AK50" s="554"/>
      <c r="AL50" s="554"/>
      <c r="AM50" s="554"/>
      <c r="AN50" s="554"/>
      <c r="AO50" s="554"/>
      <c r="AP50" s="554"/>
      <c r="AQ50" s="554"/>
      <c r="AR50" s="554"/>
      <c r="AS50" s="554"/>
      <c r="AT50" s="554"/>
      <c r="AU50" s="554"/>
      <c r="AV50" s="554"/>
      <c r="AW50" s="554"/>
      <c r="AX50" s="554"/>
      <c r="AY50" s="554"/>
      <c r="AZ50" s="554"/>
      <c r="BA50" s="554"/>
      <c r="BB50" s="554"/>
      <c r="BC50" s="555"/>
      <c r="BD50" s="538">
        <v>1</v>
      </c>
      <c r="BE50" s="539"/>
      <c r="BF50" s="539"/>
      <c r="BG50" s="539"/>
      <c r="BH50" s="539"/>
      <c r="BI50" s="539"/>
      <c r="BJ50" s="539"/>
      <c r="BK50" s="539"/>
      <c r="BL50" s="539"/>
      <c r="BM50" s="540"/>
      <c r="BN50" s="520">
        <v>1620</v>
      </c>
      <c r="BO50" s="521"/>
      <c r="BP50" s="521"/>
      <c r="BQ50" s="521"/>
      <c r="BR50" s="521"/>
      <c r="BS50" s="521"/>
      <c r="BT50" s="521"/>
      <c r="BU50" s="521"/>
      <c r="BV50" s="521"/>
      <c r="BW50" s="521"/>
      <c r="BX50" s="521"/>
      <c r="BY50" s="521"/>
      <c r="BZ50" s="521"/>
      <c r="CA50" s="521"/>
      <c r="CB50" s="522"/>
    </row>
    <row r="51" spans="1:98" x14ac:dyDescent="0.25">
      <c r="A51" s="535">
        <v>6</v>
      </c>
      <c r="B51" s="536"/>
      <c r="C51" s="536"/>
      <c r="D51" s="537"/>
      <c r="E51" s="575" t="s">
        <v>307</v>
      </c>
      <c r="F51" s="576"/>
      <c r="G51" s="576"/>
      <c r="H51" s="576"/>
      <c r="I51" s="576"/>
      <c r="J51" s="576"/>
      <c r="K51" s="576"/>
      <c r="L51" s="576"/>
      <c r="M51" s="576"/>
      <c r="N51" s="576"/>
      <c r="O51" s="576"/>
      <c r="P51" s="576"/>
      <c r="Q51" s="576"/>
      <c r="R51" s="576"/>
      <c r="S51" s="576"/>
      <c r="T51" s="576"/>
      <c r="U51" s="576"/>
      <c r="V51" s="576"/>
      <c r="W51" s="576"/>
      <c r="X51" s="576"/>
      <c r="Y51" s="576"/>
      <c r="Z51" s="576"/>
      <c r="AA51" s="576"/>
      <c r="AB51" s="576"/>
      <c r="AC51" s="576"/>
      <c r="AD51" s="576"/>
      <c r="AE51" s="576"/>
      <c r="AF51" s="576"/>
      <c r="AG51" s="576"/>
      <c r="AH51" s="576"/>
      <c r="AI51" s="576"/>
      <c r="AJ51" s="576"/>
      <c r="AK51" s="576"/>
      <c r="AL51" s="576"/>
      <c r="AM51" s="576"/>
      <c r="AN51" s="576"/>
      <c r="AO51" s="576"/>
      <c r="AP51" s="576"/>
      <c r="AQ51" s="576"/>
      <c r="AR51" s="576"/>
      <c r="AS51" s="576"/>
      <c r="AT51" s="576"/>
      <c r="AU51" s="576"/>
      <c r="AV51" s="576"/>
      <c r="AW51" s="576"/>
      <c r="AX51" s="576"/>
      <c r="AY51" s="576"/>
      <c r="AZ51" s="576"/>
      <c r="BA51" s="576"/>
      <c r="BB51" s="576"/>
      <c r="BC51" s="577"/>
      <c r="BD51" s="538">
        <v>1</v>
      </c>
      <c r="BE51" s="539"/>
      <c r="BF51" s="539"/>
      <c r="BG51" s="539"/>
      <c r="BH51" s="539"/>
      <c r="BI51" s="539"/>
      <c r="BJ51" s="539"/>
      <c r="BK51" s="539"/>
      <c r="BL51" s="539"/>
      <c r="BM51" s="540"/>
      <c r="BN51" s="520">
        <v>5000</v>
      </c>
      <c r="BO51" s="521"/>
      <c r="BP51" s="521"/>
      <c r="BQ51" s="521"/>
      <c r="BR51" s="521"/>
      <c r="BS51" s="521"/>
      <c r="BT51" s="521"/>
      <c r="BU51" s="521"/>
      <c r="BV51" s="521"/>
      <c r="BW51" s="521"/>
      <c r="BX51" s="521"/>
      <c r="BY51" s="521"/>
      <c r="BZ51" s="521"/>
      <c r="CA51" s="521"/>
      <c r="CB51" s="522"/>
    </row>
    <row r="52" spans="1:98" x14ac:dyDescent="0.25">
      <c r="A52" s="425">
        <v>7</v>
      </c>
      <c r="B52" s="426"/>
      <c r="C52" s="426"/>
      <c r="D52" s="427"/>
      <c r="E52" s="422" t="s">
        <v>419</v>
      </c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3"/>
      <c r="AI52" s="423"/>
      <c r="AJ52" s="423"/>
      <c r="AK52" s="423"/>
      <c r="AL52" s="423"/>
      <c r="AM52" s="423"/>
      <c r="AN52" s="423"/>
      <c r="AO52" s="423"/>
      <c r="AP52" s="423"/>
      <c r="AQ52" s="423"/>
      <c r="AR52" s="423"/>
      <c r="AS52" s="423"/>
      <c r="AT52" s="423"/>
      <c r="AU52" s="423"/>
      <c r="AV52" s="423"/>
      <c r="AW52" s="423"/>
      <c r="AX52" s="423"/>
      <c r="AY52" s="423"/>
      <c r="AZ52" s="423"/>
      <c r="BA52" s="423"/>
      <c r="BB52" s="423"/>
      <c r="BC52" s="424"/>
      <c r="BD52" s="407">
        <v>1</v>
      </c>
      <c r="BE52" s="408"/>
      <c r="BF52" s="408"/>
      <c r="BG52" s="408"/>
      <c r="BH52" s="408"/>
      <c r="BI52" s="408"/>
      <c r="BJ52" s="408"/>
      <c r="BK52" s="408"/>
      <c r="BL52" s="408"/>
      <c r="BM52" s="409"/>
      <c r="BN52" s="520">
        <v>1662</v>
      </c>
      <c r="BO52" s="521"/>
      <c r="BP52" s="521"/>
      <c r="BQ52" s="521"/>
      <c r="BR52" s="521"/>
      <c r="BS52" s="521"/>
      <c r="BT52" s="521"/>
      <c r="BU52" s="521"/>
      <c r="BV52" s="521"/>
      <c r="BW52" s="521"/>
      <c r="BX52" s="521"/>
      <c r="BY52" s="521"/>
      <c r="BZ52" s="521"/>
      <c r="CA52" s="521"/>
      <c r="CB52" s="522"/>
    </row>
    <row r="53" spans="1:98" x14ac:dyDescent="0.25">
      <c r="A53" s="425">
        <v>8</v>
      </c>
      <c r="B53" s="426"/>
      <c r="C53" s="426"/>
      <c r="D53" s="427"/>
      <c r="E53" s="422" t="s">
        <v>460</v>
      </c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3"/>
      <c r="AI53" s="423"/>
      <c r="AJ53" s="423"/>
      <c r="AK53" s="423"/>
      <c r="AL53" s="423"/>
      <c r="AM53" s="423"/>
      <c r="AN53" s="423"/>
      <c r="AO53" s="423"/>
      <c r="AP53" s="423"/>
      <c r="AQ53" s="423"/>
      <c r="AR53" s="423"/>
      <c r="AS53" s="423"/>
      <c r="AT53" s="423"/>
      <c r="AU53" s="423"/>
      <c r="AV53" s="423"/>
      <c r="AW53" s="423"/>
      <c r="AX53" s="423"/>
      <c r="AY53" s="423"/>
      <c r="AZ53" s="423"/>
      <c r="BA53" s="423"/>
      <c r="BB53" s="423"/>
      <c r="BC53" s="424"/>
      <c r="BD53" s="407">
        <v>1</v>
      </c>
      <c r="BE53" s="408"/>
      <c r="BF53" s="408"/>
      <c r="BG53" s="408"/>
      <c r="BH53" s="408"/>
      <c r="BI53" s="408"/>
      <c r="BJ53" s="408"/>
      <c r="BK53" s="408"/>
      <c r="BL53" s="408"/>
      <c r="BM53" s="409"/>
      <c r="BN53" s="520">
        <v>13400</v>
      </c>
      <c r="BO53" s="521"/>
      <c r="BP53" s="521"/>
      <c r="BQ53" s="521"/>
      <c r="BR53" s="521"/>
      <c r="BS53" s="521"/>
      <c r="BT53" s="521"/>
      <c r="BU53" s="521"/>
      <c r="BV53" s="521"/>
      <c r="BW53" s="521"/>
      <c r="BX53" s="521"/>
      <c r="BY53" s="521"/>
      <c r="BZ53" s="521"/>
      <c r="CA53" s="521"/>
      <c r="CB53" s="522"/>
    </row>
    <row r="54" spans="1:98" x14ac:dyDescent="0.25">
      <c r="A54" s="425">
        <v>9</v>
      </c>
      <c r="B54" s="426"/>
      <c r="C54" s="426"/>
      <c r="D54" s="427"/>
      <c r="E54" s="422" t="s">
        <v>420</v>
      </c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3"/>
      <c r="AI54" s="423"/>
      <c r="AJ54" s="423"/>
      <c r="AK54" s="423"/>
      <c r="AL54" s="423"/>
      <c r="AM54" s="423"/>
      <c r="AN54" s="423"/>
      <c r="AO54" s="423"/>
      <c r="AP54" s="423"/>
      <c r="AQ54" s="423"/>
      <c r="AR54" s="423"/>
      <c r="AS54" s="423"/>
      <c r="AT54" s="423"/>
      <c r="AU54" s="423"/>
      <c r="AV54" s="423"/>
      <c r="AW54" s="423"/>
      <c r="AX54" s="423"/>
      <c r="AY54" s="423"/>
      <c r="AZ54" s="423"/>
      <c r="BA54" s="423"/>
      <c r="BB54" s="423"/>
      <c r="BC54" s="424"/>
      <c r="BD54" s="407">
        <v>1</v>
      </c>
      <c r="BE54" s="408"/>
      <c r="BF54" s="408"/>
      <c r="BG54" s="408"/>
      <c r="BH54" s="408"/>
      <c r="BI54" s="408"/>
      <c r="BJ54" s="408"/>
      <c r="BK54" s="408"/>
      <c r="BL54" s="408"/>
      <c r="BM54" s="409"/>
      <c r="BN54" s="520">
        <v>3763</v>
      </c>
      <c r="BO54" s="521"/>
      <c r="BP54" s="521"/>
      <c r="BQ54" s="521"/>
      <c r="BR54" s="521"/>
      <c r="BS54" s="521"/>
      <c r="BT54" s="521"/>
      <c r="BU54" s="521"/>
      <c r="BV54" s="521"/>
      <c r="BW54" s="521"/>
      <c r="BX54" s="521"/>
      <c r="BY54" s="521"/>
      <c r="BZ54" s="521"/>
      <c r="CA54" s="521"/>
      <c r="CB54" s="522"/>
    </row>
    <row r="55" spans="1:98" x14ac:dyDescent="0.25">
      <c r="A55" s="425">
        <v>10</v>
      </c>
      <c r="B55" s="426"/>
      <c r="C55" s="426"/>
      <c r="D55" s="427"/>
      <c r="E55" s="422" t="s">
        <v>421</v>
      </c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3"/>
      <c r="AF55" s="423"/>
      <c r="AG55" s="423"/>
      <c r="AH55" s="423"/>
      <c r="AI55" s="423"/>
      <c r="AJ55" s="423"/>
      <c r="AK55" s="423"/>
      <c r="AL55" s="423"/>
      <c r="AM55" s="423"/>
      <c r="AN55" s="423"/>
      <c r="AO55" s="423"/>
      <c r="AP55" s="423"/>
      <c r="AQ55" s="423"/>
      <c r="AR55" s="423"/>
      <c r="AS55" s="423"/>
      <c r="AT55" s="423"/>
      <c r="AU55" s="423"/>
      <c r="AV55" s="423"/>
      <c r="AW55" s="423"/>
      <c r="AX55" s="423"/>
      <c r="AY55" s="423"/>
      <c r="AZ55" s="423"/>
      <c r="BA55" s="423"/>
      <c r="BB55" s="423"/>
      <c r="BC55" s="424"/>
      <c r="BD55" s="407">
        <v>1</v>
      </c>
      <c r="BE55" s="408"/>
      <c r="BF55" s="408"/>
      <c r="BG55" s="408"/>
      <c r="BH55" s="408"/>
      <c r="BI55" s="408"/>
      <c r="BJ55" s="408"/>
      <c r="BK55" s="408"/>
      <c r="BL55" s="408"/>
      <c r="BM55" s="409"/>
      <c r="BN55" s="520">
        <v>514400</v>
      </c>
      <c r="BO55" s="521"/>
      <c r="BP55" s="521"/>
      <c r="BQ55" s="521"/>
      <c r="BR55" s="521"/>
      <c r="BS55" s="521"/>
      <c r="BT55" s="521"/>
      <c r="BU55" s="521"/>
      <c r="BV55" s="521"/>
      <c r="BW55" s="521"/>
      <c r="BX55" s="521"/>
      <c r="BY55" s="521"/>
      <c r="BZ55" s="521"/>
      <c r="CA55" s="521"/>
      <c r="CB55" s="522"/>
    </row>
    <row r="56" spans="1:98" x14ac:dyDescent="0.25">
      <c r="A56" s="425">
        <v>11</v>
      </c>
      <c r="B56" s="426"/>
      <c r="C56" s="426"/>
      <c r="D56" s="427"/>
      <c r="E56" s="422" t="s">
        <v>422</v>
      </c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23"/>
      <c r="AG56" s="423"/>
      <c r="AH56" s="423"/>
      <c r="AI56" s="423"/>
      <c r="AJ56" s="423"/>
      <c r="AK56" s="423"/>
      <c r="AL56" s="423"/>
      <c r="AM56" s="423"/>
      <c r="AN56" s="423"/>
      <c r="AO56" s="423"/>
      <c r="AP56" s="423"/>
      <c r="AQ56" s="423"/>
      <c r="AR56" s="423"/>
      <c r="AS56" s="423"/>
      <c r="AT56" s="423"/>
      <c r="AU56" s="423"/>
      <c r="AV56" s="423"/>
      <c r="AW56" s="423"/>
      <c r="AX56" s="423"/>
      <c r="AY56" s="423"/>
      <c r="AZ56" s="423"/>
      <c r="BA56" s="423"/>
      <c r="BB56" s="423"/>
      <c r="BC56" s="424"/>
      <c r="BD56" s="407">
        <v>1</v>
      </c>
      <c r="BE56" s="408"/>
      <c r="BF56" s="408"/>
      <c r="BG56" s="408"/>
      <c r="BH56" s="408"/>
      <c r="BI56" s="408"/>
      <c r="BJ56" s="408"/>
      <c r="BK56" s="408"/>
      <c r="BL56" s="408"/>
      <c r="BM56" s="409"/>
      <c r="BN56" s="520">
        <v>164538</v>
      </c>
      <c r="BO56" s="521"/>
      <c r="BP56" s="521"/>
      <c r="BQ56" s="521"/>
      <c r="BR56" s="521"/>
      <c r="BS56" s="521"/>
      <c r="BT56" s="521"/>
      <c r="BU56" s="521"/>
      <c r="BV56" s="521"/>
      <c r="BW56" s="521"/>
      <c r="BX56" s="521"/>
      <c r="BY56" s="521"/>
      <c r="BZ56" s="521"/>
      <c r="CA56" s="521"/>
      <c r="CB56" s="522"/>
    </row>
    <row r="57" spans="1:98" x14ac:dyDescent="0.25">
      <c r="A57" s="425">
        <v>12</v>
      </c>
      <c r="B57" s="426"/>
      <c r="C57" s="426"/>
      <c r="D57" s="427"/>
      <c r="E57" s="422" t="s">
        <v>423</v>
      </c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3"/>
      <c r="AG57" s="423"/>
      <c r="AH57" s="423"/>
      <c r="AI57" s="423"/>
      <c r="AJ57" s="423"/>
      <c r="AK57" s="423"/>
      <c r="AL57" s="423"/>
      <c r="AM57" s="423"/>
      <c r="AN57" s="423"/>
      <c r="AO57" s="423"/>
      <c r="AP57" s="423"/>
      <c r="AQ57" s="423"/>
      <c r="AR57" s="423"/>
      <c r="AS57" s="423"/>
      <c r="AT57" s="423"/>
      <c r="AU57" s="423"/>
      <c r="AV57" s="423"/>
      <c r="AW57" s="423"/>
      <c r="AX57" s="423"/>
      <c r="AY57" s="423"/>
      <c r="AZ57" s="423"/>
      <c r="BA57" s="423"/>
      <c r="BB57" s="423"/>
      <c r="BC57" s="424"/>
      <c r="BD57" s="407">
        <v>2</v>
      </c>
      <c r="BE57" s="408"/>
      <c r="BF57" s="408"/>
      <c r="BG57" s="408"/>
      <c r="BH57" s="408"/>
      <c r="BI57" s="408"/>
      <c r="BJ57" s="408"/>
      <c r="BK57" s="408"/>
      <c r="BL57" s="408"/>
      <c r="BM57" s="409"/>
      <c r="BN57" s="410">
        <v>748837</v>
      </c>
      <c r="BO57" s="591"/>
      <c r="BP57" s="591"/>
      <c r="BQ57" s="591"/>
      <c r="BR57" s="591"/>
      <c r="BS57" s="591"/>
      <c r="BT57" s="591"/>
      <c r="BU57" s="591"/>
      <c r="BV57" s="591"/>
      <c r="BW57" s="591"/>
      <c r="BX57" s="591"/>
      <c r="BY57" s="591"/>
      <c r="BZ57" s="591"/>
      <c r="CA57" s="591"/>
      <c r="CB57" s="592"/>
    </row>
    <row r="58" spans="1:98" x14ac:dyDescent="0.25">
      <c r="A58" s="535">
        <v>13</v>
      </c>
      <c r="B58" s="536"/>
      <c r="C58" s="536"/>
      <c r="D58" s="537"/>
      <c r="E58" s="553" t="s">
        <v>424</v>
      </c>
      <c r="F58" s="554"/>
      <c r="G58" s="554"/>
      <c r="H58" s="554"/>
      <c r="I58" s="554"/>
      <c r="J58" s="554"/>
      <c r="K58" s="554"/>
      <c r="L58" s="554"/>
      <c r="M58" s="554"/>
      <c r="N58" s="554"/>
      <c r="O58" s="554"/>
      <c r="P58" s="554"/>
      <c r="Q58" s="554"/>
      <c r="R58" s="554"/>
      <c r="S58" s="554"/>
      <c r="T58" s="554"/>
      <c r="U58" s="554"/>
      <c r="V58" s="554"/>
      <c r="W58" s="554"/>
      <c r="X58" s="554"/>
      <c r="Y58" s="554"/>
      <c r="Z58" s="554"/>
      <c r="AA58" s="554"/>
      <c r="AB58" s="554"/>
      <c r="AC58" s="554"/>
      <c r="AD58" s="554"/>
      <c r="AE58" s="554"/>
      <c r="AF58" s="554"/>
      <c r="AG58" s="554"/>
      <c r="AH58" s="554"/>
      <c r="AI58" s="554"/>
      <c r="AJ58" s="554"/>
      <c r="AK58" s="554"/>
      <c r="AL58" s="554"/>
      <c r="AM58" s="554"/>
      <c r="AN58" s="554"/>
      <c r="AO58" s="554"/>
      <c r="AP58" s="554"/>
      <c r="AQ58" s="554"/>
      <c r="AR58" s="554"/>
      <c r="AS58" s="554"/>
      <c r="AT58" s="554"/>
      <c r="AU58" s="554"/>
      <c r="AV58" s="554"/>
      <c r="AW58" s="554"/>
      <c r="AX58" s="554"/>
      <c r="AY58" s="554"/>
      <c r="AZ58" s="554"/>
      <c r="BA58" s="554"/>
      <c r="BB58" s="554"/>
      <c r="BC58" s="555"/>
      <c r="BD58" s="538">
        <v>1</v>
      </c>
      <c r="BE58" s="539"/>
      <c r="BF58" s="539"/>
      <c r="BG58" s="539"/>
      <c r="BH58" s="539"/>
      <c r="BI58" s="539"/>
      <c r="BJ58" s="539"/>
      <c r="BK58" s="539"/>
      <c r="BL58" s="539"/>
      <c r="BM58" s="540"/>
      <c r="BN58" s="520">
        <v>54</v>
      </c>
      <c r="BO58" s="521"/>
      <c r="BP58" s="521"/>
      <c r="BQ58" s="521"/>
      <c r="BR58" s="521"/>
      <c r="BS58" s="521"/>
      <c r="BT58" s="521"/>
      <c r="BU58" s="521"/>
      <c r="BV58" s="521"/>
      <c r="BW58" s="521"/>
      <c r="BX58" s="521"/>
      <c r="BY58" s="521"/>
      <c r="BZ58" s="521"/>
      <c r="CA58" s="521"/>
      <c r="CB58" s="522"/>
      <c r="CT58" s="26">
        <v>140000</v>
      </c>
    </row>
    <row r="59" spans="1:98" x14ac:dyDescent="0.25">
      <c r="A59" s="535">
        <v>14</v>
      </c>
      <c r="B59" s="536"/>
      <c r="C59" s="536"/>
      <c r="D59" s="537"/>
      <c r="E59" s="575" t="s">
        <v>289</v>
      </c>
      <c r="F59" s="576"/>
      <c r="G59" s="576"/>
      <c r="H59" s="576"/>
      <c r="I59" s="576"/>
      <c r="J59" s="576"/>
      <c r="K59" s="576"/>
      <c r="L59" s="576"/>
      <c r="M59" s="576"/>
      <c r="N59" s="576"/>
      <c r="O59" s="576"/>
      <c r="P59" s="576"/>
      <c r="Q59" s="576"/>
      <c r="R59" s="576"/>
      <c r="S59" s="576"/>
      <c r="T59" s="576"/>
      <c r="U59" s="576"/>
      <c r="V59" s="576"/>
      <c r="W59" s="576"/>
      <c r="X59" s="576"/>
      <c r="Y59" s="576"/>
      <c r="Z59" s="576"/>
      <c r="AA59" s="576"/>
      <c r="AB59" s="576"/>
      <c r="AC59" s="576"/>
      <c r="AD59" s="576"/>
      <c r="AE59" s="576"/>
      <c r="AF59" s="576"/>
      <c r="AG59" s="576"/>
      <c r="AH59" s="576"/>
      <c r="AI59" s="576"/>
      <c r="AJ59" s="576"/>
      <c r="AK59" s="576"/>
      <c r="AL59" s="576"/>
      <c r="AM59" s="576"/>
      <c r="AN59" s="576"/>
      <c r="AO59" s="576"/>
      <c r="AP59" s="576"/>
      <c r="AQ59" s="576"/>
      <c r="AR59" s="576"/>
      <c r="AS59" s="576"/>
      <c r="AT59" s="576"/>
      <c r="AU59" s="576"/>
      <c r="AV59" s="576"/>
      <c r="AW59" s="576"/>
      <c r="AX59" s="576"/>
      <c r="AY59" s="576"/>
      <c r="AZ59" s="576"/>
      <c r="BA59" s="576"/>
      <c r="BB59" s="576"/>
      <c r="BC59" s="577"/>
      <c r="BD59" s="538">
        <v>1</v>
      </c>
      <c r="BE59" s="539"/>
      <c r="BF59" s="539"/>
      <c r="BG59" s="539"/>
      <c r="BH59" s="539"/>
      <c r="BI59" s="539"/>
      <c r="BJ59" s="539"/>
      <c r="BK59" s="539"/>
      <c r="BL59" s="539"/>
      <c r="BM59" s="540"/>
      <c r="BN59" s="520">
        <v>1000</v>
      </c>
      <c r="BO59" s="521"/>
      <c r="BP59" s="521"/>
      <c r="BQ59" s="521"/>
      <c r="BR59" s="521"/>
      <c r="BS59" s="521"/>
      <c r="BT59" s="521"/>
      <c r="BU59" s="521"/>
      <c r="BV59" s="521"/>
      <c r="BW59" s="521"/>
      <c r="BX59" s="521"/>
      <c r="BY59" s="521"/>
      <c r="BZ59" s="521"/>
      <c r="CA59" s="521"/>
      <c r="CB59" s="522"/>
    </row>
    <row r="60" spans="1:98" x14ac:dyDescent="0.25">
      <c r="A60" s="535">
        <v>15</v>
      </c>
      <c r="B60" s="536"/>
      <c r="C60" s="536"/>
      <c r="D60" s="537"/>
      <c r="E60" s="553" t="s">
        <v>471</v>
      </c>
      <c r="F60" s="554"/>
      <c r="G60" s="554"/>
      <c r="H60" s="554"/>
      <c r="I60" s="554"/>
      <c r="J60" s="554"/>
      <c r="K60" s="554"/>
      <c r="L60" s="554"/>
      <c r="M60" s="554"/>
      <c r="N60" s="554"/>
      <c r="O60" s="554"/>
      <c r="P60" s="554"/>
      <c r="Q60" s="554"/>
      <c r="R60" s="554"/>
      <c r="S60" s="554"/>
      <c r="T60" s="554"/>
      <c r="U60" s="554"/>
      <c r="V60" s="554"/>
      <c r="W60" s="554"/>
      <c r="X60" s="554"/>
      <c r="Y60" s="554"/>
      <c r="Z60" s="554"/>
      <c r="AA60" s="554"/>
      <c r="AB60" s="554"/>
      <c r="AC60" s="554"/>
      <c r="AD60" s="554"/>
      <c r="AE60" s="554"/>
      <c r="AF60" s="554"/>
      <c r="AG60" s="554"/>
      <c r="AH60" s="554"/>
      <c r="AI60" s="554"/>
      <c r="AJ60" s="554"/>
      <c r="AK60" s="554"/>
      <c r="AL60" s="554"/>
      <c r="AM60" s="554"/>
      <c r="AN60" s="554"/>
      <c r="AO60" s="554"/>
      <c r="AP60" s="554"/>
      <c r="AQ60" s="554"/>
      <c r="AR60" s="554"/>
      <c r="AS60" s="554"/>
      <c r="AT60" s="554"/>
      <c r="AU60" s="554"/>
      <c r="AV60" s="554"/>
      <c r="AW60" s="554"/>
      <c r="AX60" s="554"/>
      <c r="AY60" s="554"/>
      <c r="AZ60" s="554"/>
      <c r="BA60" s="554"/>
      <c r="BB60" s="554"/>
      <c r="BC60" s="555"/>
      <c r="BD60" s="538">
        <v>1</v>
      </c>
      <c r="BE60" s="539"/>
      <c r="BF60" s="539"/>
      <c r="BG60" s="539"/>
      <c r="BH60" s="539"/>
      <c r="BI60" s="539"/>
      <c r="BJ60" s="539"/>
      <c r="BK60" s="539"/>
      <c r="BL60" s="539"/>
      <c r="BM60" s="540"/>
      <c r="BN60" s="520">
        <v>388800</v>
      </c>
      <c r="BO60" s="521"/>
      <c r="BP60" s="521"/>
      <c r="BQ60" s="521"/>
      <c r="BR60" s="521"/>
      <c r="BS60" s="521"/>
      <c r="BT60" s="521"/>
      <c r="BU60" s="521"/>
      <c r="BV60" s="521"/>
      <c r="BW60" s="521"/>
      <c r="BX60" s="521"/>
      <c r="BY60" s="521"/>
      <c r="BZ60" s="521"/>
      <c r="CA60" s="521"/>
      <c r="CB60" s="522"/>
      <c r="CT60" s="26">
        <v>140000</v>
      </c>
    </row>
    <row r="61" spans="1:98" x14ac:dyDescent="0.25">
      <c r="A61" s="526"/>
      <c r="B61" s="527"/>
      <c r="C61" s="527"/>
      <c r="D61" s="528"/>
      <c r="E61" s="529" t="s">
        <v>120</v>
      </c>
      <c r="F61" s="530"/>
      <c r="G61" s="530"/>
      <c r="H61" s="530"/>
      <c r="I61" s="530"/>
      <c r="J61" s="530"/>
      <c r="K61" s="530"/>
      <c r="L61" s="530"/>
      <c r="M61" s="530"/>
      <c r="N61" s="530"/>
      <c r="O61" s="530"/>
      <c r="P61" s="530"/>
      <c r="Q61" s="530"/>
      <c r="R61" s="530"/>
      <c r="S61" s="530"/>
      <c r="T61" s="530"/>
      <c r="U61" s="530"/>
      <c r="V61" s="530"/>
      <c r="W61" s="530"/>
      <c r="X61" s="530"/>
      <c r="Y61" s="530"/>
      <c r="Z61" s="530"/>
      <c r="AA61" s="530"/>
      <c r="AB61" s="530"/>
      <c r="AC61" s="530"/>
      <c r="AD61" s="530"/>
      <c r="AE61" s="530"/>
      <c r="AF61" s="530"/>
      <c r="AG61" s="530"/>
      <c r="AH61" s="530"/>
      <c r="AI61" s="530"/>
      <c r="AJ61" s="530"/>
      <c r="AK61" s="530"/>
      <c r="AL61" s="530"/>
      <c r="AM61" s="530"/>
      <c r="AN61" s="530"/>
      <c r="AO61" s="530"/>
      <c r="AP61" s="530"/>
      <c r="AQ61" s="530"/>
      <c r="AR61" s="530"/>
      <c r="AS61" s="530"/>
      <c r="AT61" s="530"/>
      <c r="AU61" s="530"/>
      <c r="AV61" s="530"/>
      <c r="AW61" s="530"/>
      <c r="AX61" s="530"/>
      <c r="AY61" s="530"/>
      <c r="AZ61" s="530"/>
      <c r="BA61" s="530"/>
      <c r="BB61" s="530"/>
      <c r="BC61" s="531"/>
      <c r="BD61" s="538" t="s">
        <v>9</v>
      </c>
      <c r="BE61" s="539"/>
      <c r="BF61" s="539"/>
      <c r="BG61" s="539"/>
      <c r="BH61" s="539"/>
      <c r="BI61" s="539"/>
      <c r="BJ61" s="539"/>
      <c r="BK61" s="539"/>
      <c r="BL61" s="539"/>
      <c r="BM61" s="540"/>
      <c r="BN61" s="520">
        <f>SUM(BN46:CB60)</f>
        <v>1944422</v>
      </c>
      <c r="BO61" s="589"/>
      <c r="BP61" s="589"/>
      <c r="BQ61" s="589"/>
      <c r="BR61" s="589"/>
      <c r="BS61" s="589"/>
      <c r="BT61" s="589"/>
      <c r="BU61" s="589"/>
      <c r="BV61" s="589"/>
      <c r="BW61" s="589"/>
      <c r="BX61" s="589"/>
      <c r="BY61" s="589"/>
      <c r="BZ61" s="589"/>
      <c r="CA61" s="589"/>
      <c r="CB61" s="590"/>
    </row>
    <row r="62" spans="1:98" x14ac:dyDescent="0.25">
      <c r="A62" s="526"/>
      <c r="B62" s="527"/>
      <c r="C62" s="527"/>
      <c r="D62" s="528"/>
      <c r="E62" s="529" t="s">
        <v>121</v>
      </c>
      <c r="F62" s="530"/>
      <c r="G62" s="530"/>
      <c r="H62" s="530"/>
      <c r="I62" s="530"/>
      <c r="J62" s="530"/>
      <c r="K62" s="530"/>
      <c r="L62" s="530"/>
      <c r="M62" s="530"/>
      <c r="N62" s="530"/>
      <c r="O62" s="530"/>
      <c r="P62" s="530"/>
      <c r="Q62" s="530"/>
      <c r="R62" s="530"/>
      <c r="S62" s="530"/>
      <c r="T62" s="530"/>
      <c r="U62" s="530"/>
      <c r="V62" s="530"/>
      <c r="W62" s="530"/>
      <c r="X62" s="530"/>
      <c r="Y62" s="530"/>
      <c r="Z62" s="530"/>
      <c r="AA62" s="530"/>
      <c r="AB62" s="530"/>
      <c r="AC62" s="530"/>
      <c r="AD62" s="530"/>
      <c r="AE62" s="530"/>
      <c r="AF62" s="530"/>
      <c r="AG62" s="530"/>
      <c r="AH62" s="530"/>
      <c r="AI62" s="530"/>
      <c r="AJ62" s="530"/>
      <c r="AK62" s="530"/>
      <c r="AL62" s="530"/>
      <c r="AM62" s="530"/>
      <c r="AN62" s="530"/>
      <c r="AO62" s="530"/>
      <c r="AP62" s="530"/>
      <c r="AQ62" s="530"/>
      <c r="AR62" s="530"/>
      <c r="AS62" s="530"/>
      <c r="AT62" s="530"/>
      <c r="AU62" s="530"/>
      <c r="AV62" s="530"/>
      <c r="AW62" s="530"/>
      <c r="AX62" s="530"/>
      <c r="AY62" s="530"/>
      <c r="AZ62" s="530"/>
      <c r="BA62" s="530"/>
      <c r="BB62" s="530"/>
      <c r="BC62" s="531"/>
      <c r="BD62" s="538" t="s">
        <v>9</v>
      </c>
      <c r="BE62" s="539"/>
      <c r="BF62" s="539"/>
      <c r="BG62" s="539"/>
      <c r="BH62" s="539"/>
      <c r="BI62" s="539"/>
      <c r="BJ62" s="539"/>
      <c r="BK62" s="539"/>
      <c r="BL62" s="539"/>
      <c r="BM62" s="540"/>
      <c r="BN62" s="612">
        <f>BN61</f>
        <v>1944422</v>
      </c>
      <c r="BO62" s="613"/>
      <c r="BP62" s="613"/>
      <c r="BQ62" s="613"/>
      <c r="BR62" s="613"/>
      <c r="BS62" s="613"/>
      <c r="BT62" s="613"/>
      <c r="BU62" s="613"/>
      <c r="BV62" s="613"/>
      <c r="BW62" s="613"/>
      <c r="BX62" s="613"/>
      <c r="BY62" s="613"/>
      <c r="BZ62" s="613"/>
      <c r="CA62" s="613"/>
      <c r="CB62" s="614"/>
    </row>
    <row r="63" spans="1:98" x14ac:dyDescent="0.25">
      <c r="A63" s="153"/>
      <c r="B63" s="153"/>
      <c r="C63" s="153"/>
      <c r="D63" s="153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</row>
    <row r="64" spans="1:98" ht="15.6" x14ac:dyDescent="0.3">
      <c r="A64" s="562" t="s">
        <v>308</v>
      </c>
      <c r="B64" s="562"/>
      <c r="C64" s="562"/>
      <c r="D64" s="562"/>
      <c r="E64" s="562"/>
      <c r="F64" s="562"/>
      <c r="G64" s="562"/>
      <c r="H64" s="562"/>
      <c r="I64" s="562"/>
      <c r="J64" s="562"/>
      <c r="K64" s="562"/>
      <c r="L64" s="562"/>
      <c r="M64" s="562"/>
      <c r="N64" s="562"/>
      <c r="O64" s="562"/>
      <c r="P64" s="562"/>
      <c r="Q64" s="562"/>
      <c r="R64" s="562"/>
      <c r="S64" s="562"/>
      <c r="T64" s="562"/>
      <c r="U64" s="562"/>
      <c r="V64" s="562"/>
      <c r="W64" s="562"/>
      <c r="X64" s="562"/>
      <c r="Y64" s="562"/>
      <c r="Z64" s="562"/>
      <c r="AA64" s="562"/>
      <c r="AB64" s="562"/>
      <c r="AC64" s="562"/>
      <c r="AD64" s="562"/>
      <c r="AE64" s="562"/>
      <c r="AF64" s="562"/>
      <c r="AG64" s="562"/>
      <c r="AH64" s="562"/>
      <c r="AI64" s="562"/>
      <c r="AJ64" s="562"/>
      <c r="AK64" s="562"/>
      <c r="AL64" s="562"/>
      <c r="AM64" s="562"/>
      <c r="AN64" s="562"/>
      <c r="AO64" s="562"/>
      <c r="AP64" s="562"/>
      <c r="AQ64" s="562"/>
      <c r="AR64" s="562"/>
      <c r="AS64" s="562"/>
      <c r="AT64" s="562"/>
      <c r="AU64" s="562"/>
      <c r="AV64" s="562"/>
      <c r="AW64" s="562"/>
      <c r="AX64" s="562"/>
      <c r="AY64" s="562"/>
      <c r="AZ64" s="562"/>
      <c r="BA64" s="562"/>
      <c r="BB64" s="562"/>
      <c r="BC64" s="562"/>
      <c r="BD64" s="562"/>
      <c r="BE64" s="562"/>
      <c r="BF64" s="562"/>
      <c r="BG64" s="562"/>
      <c r="BH64" s="562"/>
      <c r="BI64" s="562"/>
      <c r="BJ64" s="562"/>
      <c r="BK64" s="562"/>
      <c r="BL64" s="562"/>
      <c r="BM64" s="562"/>
      <c r="BN64" s="562"/>
      <c r="BO64" s="562"/>
      <c r="BP64" s="562"/>
      <c r="BQ64" s="562"/>
      <c r="BR64" s="562"/>
      <c r="BS64" s="562"/>
      <c r="BT64" s="562"/>
      <c r="BU64" s="562"/>
      <c r="BV64" s="562"/>
      <c r="BW64" s="562"/>
      <c r="BX64" s="562"/>
      <c r="BY64" s="562"/>
      <c r="BZ64" s="562"/>
      <c r="CA64" s="562"/>
      <c r="CB64" s="562"/>
    </row>
    <row r="65" spans="1:81" x14ac:dyDescent="0.25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</row>
    <row r="66" spans="1:81" x14ac:dyDescent="0.25">
      <c r="A66" s="572" t="s">
        <v>88</v>
      </c>
      <c r="B66" s="573"/>
      <c r="C66" s="573"/>
      <c r="D66" s="574"/>
      <c r="E66" s="572" t="s">
        <v>122</v>
      </c>
      <c r="F66" s="573"/>
      <c r="G66" s="573"/>
      <c r="H66" s="573"/>
      <c r="I66" s="573"/>
      <c r="J66" s="573"/>
      <c r="K66" s="573"/>
      <c r="L66" s="573"/>
      <c r="M66" s="573"/>
      <c r="N66" s="573"/>
      <c r="O66" s="573"/>
      <c r="P66" s="573"/>
      <c r="Q66" s="573"/>
      <c r="R66" s="573"/>
      <c r="S66" s="573"/>
      <c r="T66" s="573"/>
      <c r="U66" s="573"/>
      <c r="V66" s="573"/>
      <c r="W66" s="573"/>
      <c r="X66" s="573"/>
      <c r="Y66" s="573"/>
      <c r="Z66" s="573"/>
      <c r="AA66" s="573"/>
      <c r="AB66" s="573"/>
      <c r="AC66" s="573"/>
      <c r="AD66" s="573"/>
      <c r="AE66" s="573"/>
      <c r="AF66" s="573"/>
      <c r="AG66" s="573"/>
      <c r="AH66" s="573"/>
      <c r="AI66" s="573"/>
      <c r="AJ66" s="573"/>
      <c r="AK66" s="573"/>
      <c r="AL66" s="573"/>
      <c r="AM66" s="573"/>
      <c r="AN66" s="573"/>
      <c r="AO66" s="573"/>
      <c r="AP66" s="573"/>
      <c r="AQ66" s="573"/>
      <c r="AR66" s="573"/>
      <c r="AS66" s="573"/>
      <c r="AT66" s="573"/>
      <c r="AU66" s="573"/>
      <c r="AV66" s="573"/>
      <c r="AW66" s="573"/>
      <c r="AX66" s="573"/>
      <c r="AY66" s="573"/>
      <c r="AZ66" s="573"/>
      <c r="BA66" s="573"/>
      <c r="BB66" s="573"/>
      <c r="BC66" s="574"/>
      <c r="BD66" s="572" t="s">
        <v>124</v>
      </c>
      <c r="BE66" s="573"/>
      <c r="BF66" s="573"/>
      <c r="BG66" s="573"/>
      <c r="BH66" s="573"/>
      <c r="BI66" s="573"/>
      <c r="BJ66" s="573"/>
      <c r="BK66" s="573"/>
      <c r="BL66" s="573"/>
      <c r="BM66" s="574"/>
      <c r="BN66" s="572" t="s">
        <v>194</v>
      </c>
      <c r="BO66" s="573"/>
      <c r="BP66" s="573"/>
      <c r="BQ66" s="573"/>
      <c r="BR66" s="573"/>
      <c r="BS66" s="573"/>
      <c r="BT66" s="573"/>
      <c r="BU66" s="573"/>
      <c r="BV66" s="573"/>
      <c r="BW66" s="573"/>
      <c r="BX66" s="573"/>
      <c r="BY66" s="573"/>
      <c r="BZ66" s="573"/>
      <c r="CA66" s="573"/>
      <c r="CB66" s="574"/>
    </row>
    <row r="67" spans="1:81" x14ac:dyDescent="0.25">
      <c r="A67" s="532" t="s">
        <v>95</v>
      </c>
      <c r="B67" s="533"/>
      <c r="C67" s="533"/>
      <c r="D67" s="534"/>
      <c r="E67" s="532"/>
      <c r="F67" s="533"/>
      <c r="G67" s="533"/>
      <c r="H67" s="533"/>
      <c r="I67" s="533"/>
      <c r="J67" s="533"/>
      <c r="K67" s="533"/>
      <c r="L67" s="533"/>
      <c r="M67" s="533"/>
      <c r="N67" s="533"/>
      <c r="O67" s="533"/>
      <c r="P67" s="533"/>
      <c r="Q67" s="533"/>
      <c r="R67" s="533"/>
      <c r="S67" s="533"/>
      <c r="T67" s="533"/>
      <c r="U67" s="533"/>
      <c r="V67" s="533"/>
      <c r="W67" s="533"/>
      <c r="X67" s="533"/>
      <c r="Y67" s="533"/>
      <c r="Z67" s="533"/>
      <c r="AA67" s="533"/>
      <c r="AB67" s="533"/>
      <c r="AC67" s="533"/>
      <c r="AD67" s="533"/>
      <c r="AE67" s="533"/>
      <c r="AF67" s="533"/>
      <c r="AG67" s="533"/>
      <c r="AH67" s="533"/>
      <c r="AI67" s="533"/>
      <c r="AJ67" s="533"/>
      <c r="AK67" s="533"/>
      <c r="AL67" s="533"/>
      <c r="AM67" s="533"/>
      <c r="AN67" s="533"/>
      <c r="AO67" s="533"/>
      <c r="AP67" s="533"/>
      <c r="AQ67" s="533"/>
      <c r="AR67" s="533"/>
      <c r="AS67" s="533"/>
      <c r="AT67" s="533"/>
      <c r="AU67" s="533"/>
      <c r="AV67" s="533"/>
      <c r="AW67" s="533"/>
      <c r="AX67" s="533"/>
      <c r="AY67" s="533"/>
      <c r="AZ67" s="533"/>
      <c r="BA67" s="533"/>
      <c r="BB67" s="533"/>
      <c r="BC67" s="534"/>
      <c r="BD67" s="532" t="s">
        <v>225</v>
      </c>
      <c r="BE67" s="533"/>
      <c r="BF67" s="533"/>
      <c r="BG67" s="533"/>
      <c r="BH67" s="533"/>
      <c r="BI67" s="533"/>
      <c r="BJ67" s="533"/>
      <c r="BK67" s="533"/>
      <c r="BL67" s="533"/>
      <c r="BM67" s="534"/>
      <c r="BN67" s="532" t="s">
        <v>226</v>
      </c>
      <c r="BO67" s="533"/>
      <c r="BP67" s="533"/>
      <c r="BQ67" s="533"/>
      <c r="BR67" s="533"/>
      <c r="BS67" s="533"/>
      <c r="BT67" s="533"/>
      <c r="BU67" s="533"/>
      <c r="BV67" s="533"/>
      <c r="BW67" s="533"/>
      <c r="BX67" s="533"/>
      <c r="BY67" s="533"/>
      <c r="BZ67" s="533"/>
      <c r="CA67" s="533"/>
      <c r="CB67" s="534"/>
    </row>
    <row r="68" spans="1:81" x14ac:dyDescent="0.25">
      <c r="A68" s="566">
        <v>1</v>
      </c>
      <c r="B68" s="567"/>
      <c r="C68" s="567"/>
      <c r="D68" s="568"/>
      <c r="E68" s="566">
        <v>2</v>
      </c>
      <c r="F68" s="567"/>
      <c r="G68" s="567"/>
      <c r="H68" s="567"/>
      <c r="I68" s="567"/>
      <c r="J68" s="567"/>
      <c r="K68" s="567"/>
      <c r="L68" s="567"/>
      <c r="M68" s="567"/>
      <c r="N68" s="567"/>
      <c r="O68" s="567"/>
      <c r="P68" s="567"/>
      <c r="Q68" s="567"/>
      <c r="R68" s="567"/>
      <c r="S68" s="567"/>
      <c r="T68" s="567"/>
      <c r="U68" s="567"/>
      <c r="V68" s="567"/>
      <c r="W68" s="567"/>
      <c r="X68" s="567"/>
      <c r="Y68" s="567"/>
      <c r="Z68" s="567"/>
      <c r="AA68" s="567"/>
      <c r="AB68" s="567"/>
      <c r="AC68" s="567"/>
      <c r="AD68" s="567"/>
      <c r="AE68" s="567"/>
      <c r="AF68" s="567"/>
      <c r="AG68" s="567"/>
      <c r="AH68" s="567"/>
      <c r="AI68" s="567"/>
      <c r="AJ68" s="567"/>
      <c r="AK68" s="567"/>
      <c r="AL68" s="567"/>
      <c r="AM68" s="567"/>
      <c r="AN68" s="567"/>
      <c r="AO68" s="567"/>
      <c r="AP68" s="567"/>
      <c r="AQ68" s="567"/>
      <c r="AR68" s="567"/>
      <c r="AS68" s="567"/>
      <c r="AT68" s="567"/>
      <c r="AU68" s="567"/>
      <c r="AV68" s="567"/>
      <c r="AW68" s="567"/>
      <c r="AX68" s="567"/>
      <c r="AY68" s="567"/>
      <c r="AZ68" s="567"/>
      <c r="BA68" s="567"/>
      <c r="BB68" s="567"/>
      <c r="BC68" s="568"/>
      <c r="BD68" s="566">
        <v>3</v>
      </c>
      <c r="BE68" s="567"/>
      <c r="BF68" s="567"/>
      <c r="BG68" s="567"/>
      <c r="BH68" s="567"/>
      <c r="BI68" s="567"/>
      <c r="BJ68" s="567"/>
      <c r="BK68" s="567"/>
      <c r="BL68" s="567"/>
      <c r="BM68" s="568"/>
      <c r="BN68" s="569">
        <v>4</v>
      </c>
      <c r="BO68" s="570"/>
      <c r="BP68" s="570"/>
      <c r="BQ68" s="570"/>
      <c r="BR68" s="570"/>
      <c r="BS68" s="570"/>
      <c r="BT68" s="570"/>
      <c r="BU68" s="570"/>
      <c r="BV68" s="570"/>
      <c r="BW68" s="570"/>
      <c r="BX68" s="570"/>
      <c r="BY68" s="570"/>
      <c r="BZ68" s="570"/>
      <c r="CA68" s="570"/>
      <c r="CB68" s="571"/>
    </row>
    <row r="69" spans="1:81" x14ac:dyDescent="0.25">
      <c r="A69" s="535">
        <v>1</v>
      </c>
      <c r="B69" s="536"/>
      <c r="C69" s="536"/>
      <c r="D69" s="537"/>
      <c r="E69" s="553" t="s">
        <v>292</v>
      </c>
      <c r="F69" s="554"/>
      <c r="G69" s="554"/>
      <c r="H69" s="554"/>
      <c r="I69" s="554"/>
      <c r="J69" s="554"/>
      <c r="K69" s="554"/>
      <c r="L69" s="554"/>
      <c r="M69" s="554"/>
      <c r="N69" s="554"/>
      <c r="O69" s="554"/>
      <c r="P69" s="554"/>
      <c r="Q69" s="554"/>
      <c r="R69" s="554"/>
      <c r="S69" s="554"/>
      <c r="T69" s="554"/>
      <c r="U69" s="554"/>
      <c r="V69" s="554"/>
      <c r="W69" s="554"/>
      <c r="X69" s="554"/>
      <c r="Y69" s="554"/>
      <c r="Z69" s="554"/>
      <c r="AA69" s="554"/>
      <c r="AB69" s="554"/>
      <c r="AC69" s="554"/>
      <c r="AD69" s="554"/>
      <c r="AE69" s="554"/>
      <c r="AF69" s="554"/>
      <c r="AG69" s="554"/>
      <c r="AH69" s="554"/>
      <c r="AI69" s="554"/>
      <c r="AJ69" s="554"/>
      <c r="AK69" s="554"/>
      <c r="AL69" s="554"/>
      <c r="AM69" s="554"/>
      <c r="AN69" s="554"/>
      <c r="AO69" s="554"/>
      <c r="AP69" s="554"/>
      <c r="AQ69" s="554"/>
      <c r="AR69" s="554"/>
      <c r="AS69" s="554"/>
      <c r="AT69" s="554"/>
      <c r="AU69" s="554"/>
      <c r="AV69" s="554"/>
      <c r="AW69" s="554"/>
      <c r="AX69" s="554"/>
      <c r="AY69" s="554"/>
      <c r="AZ69" s="554"/>
      <c r="BA69" s="554"/>
      <c r="BB69" s="554"/>
      <c r="BC69" s="555"/>
      <c r="BD69" s="538">
        <v>1</v>
      </c>
      <c r="BE69" s="539"/>
      <c r="BF69" s="539"/>
      <c r="BG69" s="539"/>
      <c r="BH69" s="539"/>
      <c r="BI69" s="539"/>
      <c r="BJ69" s="539"/>
      <c r="BK69" s="539"/>
      <c r="BL69" s="539"/>
      <c r="BM69" s="540"/>
      <c r="BN69" s="541">
        <v>3200</v>
      </c>
      <c r="BO69" s="542"/>
      <c r="BP69" s="542"/>
      <c r="BQ69" s="542"/>
      <c r="BR69" s="542"/>
      <c r="BS69" s="542"/>
      <c r="BT69" s="542"/>
      <c r="BU69" s="542"/>
      <c r="BV69" s="542"/>
      <c r="BW69" s="542"/>
      <c r="BX69" s="542"/>
      <c r="BY69" s="542"/>
      <c r="BZ69" s="542"/>
      <c r="CA69" s="542"/>
      <c r="CB69" s="543"/>
    </row>
    <row r="70" spans="1:81" x14ac:dyDescent="0.25">
      <c r="A70" s="425">
        <v>2</v>
      </c>
      <c r="B70" s="426"/>
      <c r="C70" s="426"/>
      <c r="D70" s="427"/>
      <c r="E70" s="422" t="s">
        <v>293</v>
      </c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3"/>
      <c r="AD70" s="423"/>
      <c r="AE70" s="423"/>
      <c r="AF70" s="423"/>
      <c r="AG70" s="423"/>
      <c r="AH70" s="423"/>
      <c r="AI70" s="423"/>
      <c r="AJ70" s="423"/>
      <c r="AK70" s="423"/>
      <c r="AL70" s="423"/>
      <c r="AM70" s="423"/>
      <c r="AN70" s="423"/>
      <c r="AO70" s="423"/>
      <c r="AP70" s="423"/>
      <c r="AQ70" s="423"/>
      <c r="AR70" s="423"/>
      <c r="AS70" s="423"/>
      <c r="AT70" s="423"/>
      <c r="AU70" s="423"/>
      <c r="AV70" s="423"/>
      <c r="AW70" s="423"/>
      <c r="AX70" s="423"/>
      <c r="AY70" s="423"/>
      <c r="AZ70" s="423"/>
      <c r="BA70" s="423"/>
      <c r="BB70" s="423"/>
      <c r="BC70" s="424"/>
      <c r="BD70" s="407">
        <v>1</v>
      </c>
      <c r="BE70" s="408"/>
      <c r="BF70" s="408"/>
      <c r="BG70" s="408"/>
      <c r="BH70" s="408"/>
      <c r="BI70" s="408"/>
      <c r="BJ70" s="408"/>
      <c r="BK70" s="408"/>
      <c r="BL70" s="408"/>
      <c r="BM70" s="409"/>
      <c r="BN70" s="523">
        <v>0</v>
      </c>
      <c r="BO70" s="524"/>
      <c r="BP70" s="524"/>
      <c r="BQ70" s="524"/>
      <c r="BR70" s="524"/>
      <c r="BS70" s="524"/>
      <c r="BT70" s="524"/>
      <c r="BU70" s="524"/>
      <c r="BV70" s="524"/>
      <c r="BW70" s="524"/>
      <c r="BX70" s="524"/>
      <c r="BY70" s="524"/>
      <c r="BZ70" s="524"/>
      <c r="CA70" s="524"/>
      <c r="CB70" s="525"/>
    </row>
    <row r="71" spans="1:81" x14ac:dyDescent="0.25">
      <c r="A71" s="432"/>
      <c r="B71" s="433"/>
      <c r="C71" s="433"/>
      <c r="D71" s="434"/>
      <c r="E71" s="413" t="s">
        <v>120</v>
      </c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  <c r="AF71" s="414"/>
      <c r="AG71" s="414"/>
      <c r="AH71" s="414"/>
      <c r="AI71" s="414"/>
      <c r="AJ71" s="414"/>
      <c r="AK71" s="414"/>
      <c r="AL71" s="414"/>
      <c r="AM71" s="414"/>
      <c r="AN71" s="414"/>
      <c r="AO71" s="414"/>
      <c r="AP71" s="414"/>
      <c r="AQ71" s="414"/>
      <c r="AR71" s="414"/>
      <c r="AS71" s="414"/>
      <c r="AT71" s="414"/>
      <c r="AU71" s="414"/>
      <c r="AV71" s="414"/>
      <c r="AW71" s="414"/>
      <c r="AX71" s="414"/>
      <c r="AY71" s="414"/>
      <c r="AZ71" s="414"/>
      <c r="BA71" s="414"/>
      <c r="BB71" s="414"/>
      <c r="BC71" s="415"/>
      <c r="BD71" s="407" t="s">
        <v>9</v>
      </c>
      <c r="BE71" s="408"/>
      <c r="BF71" s="408"/>
      <c r="BG71" s="408"/>
      <c r="BH71" s="408"/>
      <c r="BI71" s="408"/>
      <c r="BJ71" s="408"/>
      <c r="BK71" s="408"/>
      <c r="BL71" s="408"/>
      <c r="BM71" s="409"/>
      <c r="BN71" s="419">
        <f>SUM(BN69:CB70)</f>
        <v>3200</v>
      </c>
      <c r="BO71" s="420"/>
      <c r="BP71" s="420"/>
      <c r="BQ71" s="420"/>
      <c r="BR71" s="420"/>
      <c r="BS71" s="420"/>
      <c r="BT71" s="420"/>
      <c r="BU71" s="420"/>
      <c r="BV71" s="420"/>
      <c r="BW71" s="420"/>
      <c r="BX71" s="420"/>
      <c r="BY71" s="420"/>
      <c r="BZ71" s="420"/>
      <c r="CA71" s="420"/>
      <c r="CB71" s="421"/>
    </row>
    <row r="72" spans="1:81" x14ac:dyDescent="0.25">
      <c r="A72" s="432"/>
      <c r="B72" s="433"/>
      <c r="C72" s="433"/>
      <c r="D72" s="434"/>
      <c r="E72" s="413" t="s">
        <v>121</v>
      </c>
      <c r="F72" s="414"/>
      <c r="G72" s="414"/>
      <c r="H72" s="414"/>
      <c r="I72" s="414"/>
      <c r="J72" s="414"/>
      <c r="K72" s="414"/>
      <c r="L72" s="414"/>
      <c r="M72" s="414"/>
      <c r="N72" s="414"/>
      <c r="O72" s="414"/>
      <c r="P72" s="414"/>
      <c r="Q72" s="414"/>
      <c r="R72" s="414"/>
      <c r="S72" s="414"/>
      <c r="T72" s="414"/>
      <c r="U72" s="414"/>
      <c r="V72" s="414"/>
      <c r="W72" s="414"/>
      <c r="X72" s="414"/>
      <c r="Y72" s="414"/>
      <c r="Z72" s="414"/>
      <c r="AA72" s="414"/>
      <c r="AB72" s="414"/>
      <c r="AC72" s="414"/>
      <c r="AD72" s="414"/>
      <c r="AE72" s="414"/>
      <c r="AF72" s="414"/>
      <c r="AG72" s="414"/>
      <c r="AH72" s="414"/>
      <c r="AI72" s="414"/>
      <c r="AJ72" s="414"/>
      <c r="AK72" s="414"/>
      <c r="AL72" s="414"/>
      <c r="AM72" s="414"/>
      <c r="AN72" s="414"/>
      <c r="AO72" s="414"/>
      <c r="AP72" s="414"/>
      <c r="AQ72" s="414"/>
      <c r="AR72" s="414"/>
      <c r="AS72" s="414"/>
      <c r="AT72" s="414"/>
      <c r="AU72" s="414"/>
      <c r="AV72" s="414"/>
      <c r="AW72" s="414"/>
      <c r="AX72" s="414"/>
      <c r="AY72" s="414"/>
      <c r="AZ72" s="414"/>
      <c r="BA72" s="414"/>
      <c r="BB72" s="414"/>
      <c r="BC72" s="415"/>
      <c r="BD72" s="407" t="s">
        <v>9</v>
      </c>
      <c r="BE72" s="408"/>
      <c r="BF72" s="408"/>
      <c r="BG72" s="408"/>
      <c r="BH72" s="408"/>
      <c r="BI72" s="408"/>
      <c r="BJ72" s="408"/>
      <c r="BK72" s="408"/>
      <c r="BL72" s="408"/>
      <c r="BM72" s="409"/>
      <c r="BN72" s="416">
        <f>BN71</f>
        <v>3200</v>
      </c>
      <c r="BO72" s="417"/>
      <c r="BP72" s="417"/>
      <c r="BQ72" s="417"/>
      <c r="BR72" s="417"/>
      <c r="BS72" s="417"/>
      <c r="BT72" s="417"/>
      <c r="BU72" s="417"/>
      <c r="BV72" s="417"/>
      <c r="BW72" s="417"/>
      <c r="BX72" s="417"/>
      <c r="BY72" s="417"/>
      <c r="BZ72" s="417"/>
      <c r="CA72" s="417"/>
      <c r="CB72" s="418"/>
    </row>
    <row r="73" spans="1:81" x14ac:dyDescent="0.25">
      <c r="A73" s="124"/>
      <c r="B73" s="124"/>
      <c r="C73" s="124"/>
      <c r="D73" s="124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225"/>
      <c r="BE73" s="225"/>
      <c r="BF73" s="225"/>
      <c r="BG73" s="225"/>
      <c r="BH73" s="225"/>
      <c r="BI73" s="225"/>
      <c r="BJ73" s="225"/>
      <c r="BK73" s="225"/>
      <c r="BL73" s="225"/>
      <c r="BM73" s="225"/>
      <c r="BN73" s="126"/>
      <c r="BO73" s="126"/>
      <c r="BP73" s="126"/>
      <c r="BQ73" s="126"/>
      <c r="BR73" s="126"/>
      <c r="BS73" s="126"/>
      <c r="BT73" s="126"/>
      <c r="BU73" s="126"/>
      <c r="BV73" s="126"/>
      <c r="BW73" s="126"/>
      <c r="BX73" s="126"/>
      <c r="BY73" s="126"/>
      <c r="BZ73" s="126"/>
      <c r="CA73" s="126"/>
      <c r="CB73" s="126"/>
    </row>
    <row r="74" spans="1:81" s="23" customFormat="1" ht="15.6" x14ac:dyDescent="0.3">
      <c r="A74" s="389" t="s">
        <v>309</v>
      </c>
      <c r="B74" s="389"/>
      <c r="C74" s="389"/>
      <c r="D74" s="389"/>
      <c r="E74" s="389"/>
      <c r="F74" s="389"/>
      <c r="G74" s="389"/>
      <c r="H74" s="389"/>
      <c r="I74" s="389"/>
      <c r="J74" s="389"/>
      <c r="K74" s="389"/>
      <c r="L74" s="389"/>
      <c r="M74" s="389"/>
      <c r="N74" s="389"/>
      <c r="O74" s="389"/>
      <c r="P74" s="389"/>
      <c r="Q74" s="389"/>
      <c r="R74" s="389"/>
      <c r="S74" s="389"/>
      <c r="T74" s="389"/>
      <c r="U74" s="389"/>
      <c r="V74" s="389"/>
      <c r="W74" s="389"/>
      <c r="X74" s="389"/>
      <c r="Y74" s="389"/>
      <c r="Z74" s="389"/>
      <c r="AA74" s="389"/>
      <c r="AB74" s="389"/>
      <c r="AC74" s="389"/>
      <c r="AD74" s="389"/>
      <c r="AE74" s="389"/>
      <c r="AF74" s="389"/>
      <c r="AG74" s="389"/>
      <c r="AH74" s="389"/>
      <c r="AI74" s="389"/>
      <c r="AJ74" s="389"/>
      <c r="AK74" s="389"/>
      <c r="AL74" s="389"/>
      <c r="AM74" s="389"/>
      <c r="AN74" s="389"/>
      <c r="AO74" s="389"/>
      <c r="AP74" s="389"/>
      <c r="AQ74" s="389"/>
      <c r="AR74" s="389"/>
      <c r="AS74" s="389"/>
      <c r="AT74" s="389"/>
      <c r="AU74" s="389"/>
      <c r="AV74" s="389"/>
      <c r="AW74" s="389"/>
      <c r="AX74" s="389"/>
      <c r="AY74" s="389"/>
      <c r="AZ74" s="389"/>
      <c r="BA74" s="389"/>
      <c r="BB74" s="389"/>
      <c r="BC74" s="389"/>
      <c r="BD74" s="389"/>
      <c r="BE74" s="389"/>
      <c r="BF74" s="389"/>
      <c r="BG74" s="389"/>
      <c r="BH74" s="389"/>
      <c r="BI74" s="389"/>
      <c r="BJ74" s="389"/>
      <c r="BK74" s="389"/>
      <c r="BL74" s="389"/>
      <c r="BM74" s="389"/>
      <c r="BN74" s="389"/>
      <c r="BO74" s="389"/>
      <c r="BP74" s="389"/>
      <c r="BQ74" s="389"/>
      <c r="BR74" s="389"/>
      <c r="BS74" s="389"/>
      <c r="BT74" s="389"/>
      <c r="BU74" s="389"/>
      <c r="BV74" s="389"/>
      <c r="BW74" s="389"/>
      <c r="BX74" s="389"/>
      <c r="BY74" s="389"/>
      <c r="BZ74" s="389"/>
      <c r="CA74" s="389"/>
      <c r="CB74" s="389"/>
    </row>
    <row r="75" spans="1:81" s="23" customFormat="1" ht="15.75" customHeight="1" x14ac:dyDescent="0.3">
      <c r="A75" s="389" t="s">
        <v>229</v>
      </c>
      <c r="B75" s="389"/>
      <c r="C75" s="389"/>
      <c r="D75" s="389"/>
      <c r="E75" s="389"/>
      <c r="F75" s="389"/>
      <c r="G75" s="389"/>
      <c r="H75" s="389"/>
      <c r="I75" s="389"/>
      <c r="J75" s="389"/>
      <c r="K75" s="389"/>
      <c r="L75" s="389"/>
      <c r="M75" s="389"/>
      <c r="N75" s="389"/>
      <c r="O75" s="389"/>
      <c r="P75" s="389"/>
      <c r="Q75" s="389"/>
      <c r="R75" s="389"/>
      <c r="S75" s="389"/>
      <c r="T75" s="389"/>
      <c r="U75" s="389"/>
      <c r="V75" s="389"/>
      <c r="W75" s="389"/>
      <c r="X75" s="389"/>
      <c r="Y75" s="389"/>
      <c r="Z75" s="389"/>
      <c r="AA75" s="389"/>
      <c r="AB75" s="389"/>
      <c r="AC75" s="389"/>
      <c r="AD75" s="389"/>
      <c r="AE75" s="389"/>
      <c r="AF75" s="389"/>
      <c r="AG75" s="389"/>
      <c r="AH75" s="389"/>
      <c r="AI75" s="389"/>
      <c r="AJ75" s="389"/>
      <c r="AK75" s="389"/>
      <c r="AL75" s="389"/>
      <c r="AM75" s="389"/>
      <c r="AN75" s="389"/>
      <c r="AO75" s="389"/>
      <c r="AP75" s="389"/>
      <c r="AQ75" s="389"/>
      <c r="AR75" s="389"/>
      <c r="AS75" s="389"/>
      <c r="AT75" s="389"/>
      <c r="AU75" s="389"/>
      <c r="AV75" s="389"/>
      <c r="AW75" s="389"/>
      <c r="AX75" s="389"/>
      <c r="AY75" s="389"/>
      <c r="AZ75" s="389"/>
      <c r="BA75" s="389"/>
      <c r="BB75" s="389"/>
      <c r="BC75" s="389"/>
      <c r="BD75" s="389"/>
      <c r="BE75" s="389"/>
      <c r="BF75" s="389"/>
      <c r="BG75" s="389"/>
      <c r="BH75" s="389"/>
      <c r="BI75" s="389"/>
      <c r="BJ75" s="389"/>
      <c r="BK75" s="389"/>
      <c r="BL75" s="389"/>
      <c r="BM75" s="389"/>
      <c r="BN75" s="389"/>
      <c r="BO75" s="389"/>
      <c r="BP75" s="389"/>
      <c r="BQ75" s="389"/>
      <c r="BR75" s="389"/>
      <c r="BS75" s="389"/>
      <c r="BT75" s="389"/>
      <c r="BU75" s="389"/>
      <c r="BV75" s="389"/>
      <c r="BW75" s="389"/>
      <c r="BX75" s="389"/>
      <c r="BY75" s="389"/>
      <c r="BZ75" s="389"/>
      <c r="CA75" s="389"/>
      <c r="CB75" s="389"/>
    </row>
    <row r="76" spans="1:81" s="23" customFormat="1" ht="15.6" x14ac:dyDescent="0.3">
      <c r="A76" s="229"/>
      <c r="B76" s="389" t="s">
        <v>520</v>
      </c>
      <c r="C76" s="389"/>
      <c r="D76" s="389"/>
      <c r="E76" s="389"/>
      <c r="F76" s="389"/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89"/>
      <c r="R76" s="389"/>
      <c r="S76" s="389"/>
      <c r="T76" s="389"/>
      <c r="U76" s="389"/>
      <c r="V76" s="389"/>
      <c r="W76" s="389"/>
      <c r="X76" s="389"/>
      <c r="Y76" s="389"/>
      <c r="Z76" s="389"/>
      <c r="AA76" s="389"/>
      <c r="AB76" s="389"/>
      <c r="AC76" s="389"/>
      <c r="AD76" s="389"/>
      <c r="AE76" s="389"/>
      <c r="AF76" s="389"/>
      <c r="AG76" s="389"/>
      <c r="AH76" s="389"/>
      <c r="AI76" s="389"/>
      <c r="AJ76" s="389"/>
      <c r="AK76" s="389"/>
      <c r="AL76" s="389"/>
      <c r="AM76" s="389"/>
      <c r="AN76" s="389"/>
      <c r="AO76" s="389"/>
      <c r="AP76" s="389"/>
      <c r="AQ76" s="389"/>
      <c r="AR76" s="389"/>
      <c r="AS76" s="389"/>
      <c r="AT76" s="389"/>
      <c r="AU76" s="389"/>
      <c r="AV76" s="389"/>
      <c r="AW76" s="389"/>
      <c r="AX76" s="389"/>
      <c r="AY76" s="389"/>
      <c r="AZ76" s="389"/>
      <c r="BA76" s="389"/>
      <c r="BB76" s="389"/>
      <c r="BC76" s="389"/>
      <c r="BD76" s="389"/>
      <c r="BE76" s="389"/>
      <c r="BF76" s="389"/>
      <c r="BG76" s="389"/>
      <c r="BH76" s="389"/>
      <c r="BI76" s="389"/>
      <c r="BJ76" s="389"/>
      <c r="BK76" s="389"/>
      <c r="BL76" s="389"/>
      <c r="BM76" s="389"/>
      <c r="BN76" s="389"/>
      <c r="BO76" s="389"/>
      <c r="BP76" s="389"/>
      <c r="BQ76" s="389"/>
      <c r="BR76" s="389"/>
      <c r="BS76" s="389"/>
      <c r="BT76" s="389"/>
      <c r="BU76" s="389"/>
      <c r="BV76" s="389"/>
      <c r="BW76" s="389"/>
      <c r="BX76" s="389"/>
      <c r="BY76" s="389"/>
      <c r="BZ76" s="389"/>
      <c r="CA76" s="389"/>
      <c r="CB76" s="389"/>
      <c r="CC76" s="389"/>
    </row>
    <row r="77" spans="1:81" s="25" customFormat="1" ht="7.8" x14ac:dyDescent="0.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</row>
    <row r="78" spans="1:81" x14ac:dyDescent="0.25">
      <c r="A78" s="386" t="s">
        <v>88</v>
      </c>
      <c r="B78" s="387"/>
      <c r="C78" s="387"/>
      <c r="D78" s="388"/>
      <c r="E78" s="386" t="s">
        <v>122</v>
      </c>
      <c r="F78" s="387"/>
      <c r="G78" s="387"/>
      <c r="H78" s="387"/>
      <c r="I78" s="387"/>
      <c r="J78" s="387"/>
      <c r="K78" s="387"/>
      <c r="L78" s="387"/>
      <c r="M78" s="387"/>
      <c r="N78" s="387"/>
      <c r="O78" s="387"/>
      <c r="P78" s="387"/>
      <c r="Q78" s="387"/>
      <c r="R78" s="387"/>
      <c r="S78" s="387"/>
      <c r="T78" s="387"/>
      <c r="U78" s="387"/>
      <c r="V78" s="387"/>
      <c r="W78" s="387"/>
      <c r="X78" s="387"/>
      <c r="Y78" s="387"/>
      <c r="Z78" s="387"/>
      <c r="AA78" s="387"/>
      <c r="AB78" s="387"/>
      <c r="AC78" s="387"/>
      <c r="AD78" s="387"/>
      <c r="AE78" s="387"/>
      <c r="AF78" s="387"/>
      <c r="AG78" s="387"/>
      <c r="AH78" s="387"/>
      <c r="AI78" s="387"/>
      <c r="AJ78" s="387"/>
      <c r="AK78" s="387"/>
      <c r="AL78" s="387"/>
      <c r="AM78" s="387"/>
      <c r="AN78" s="387"/>
      <c r="AO78" s="387"/>
      <c r="AP78" s="387"/>
      <c r="AQ78" s="387"/>
      <c r="AR78" s="388"/>
      <c r="AS78" s="386" t="s">
        <v>124</v>
      </c>
      <c r="AT78" s="387"/>
      <c r="AU78" s="387"/>
      <c r="AV78" s="387"/>
      <c r="AW78" s="387"/>
      <c r="AX78" s="387"/>
      <c r="AY78" s="387"/>
      <c r="AZ78" s="387"/>
      <c r="BA78" s="387"/>
      <c r="BB78" s="388"/>
      <c r="BC78" s="386" t="s">
        <v>230</v>
      </c>
      <c r="BD78" s="387"/>
      <c r="BE78" s="387"/>
      <c r="BF78" s="387"/>
      <c r="BG78" s="387"/>
      <c r="BH78" s="387"/>
      <c r="BI78" s="387"/>
      <c r="BJ78" s="387"/>
      <c r="BK78" s="387"/>
      <c r="BL78" s="387"/>
      <c r="BM78" s="388"/>
      <c r="BN78" s="386" t="s">
        <v>78</v>
      </c>
      <c r="BO78" s="387"/>
      <c r="BP78" s="387"/>
      <c r="BQ78" s="387"/>
      <c r="BR78" s="387"/>
      <c r="BS78" s="387"/>
      <c r="BT78" s="387"/>
      <c r="BU78" s="387"/>
      <c r="BV78" s="387"/>
      <c r="BW78" s="387"/>
      <c r="BX78" s="387"/>
      <c r="BY78" s="387"/>
      <c r="BZ78" s="387"/>
      <c r="CA78" s="387"/>
      <c r="CB78" s="388"/>
    </row>
    <row r="79" spans="1:81" x14ac:dyDescent="0.25">
      <c r="A79" s="383" t="s">
        <v>95</v>
      </c>
      <c r="B79" s="384"/>
      <c r="C79" s="384"/>
      <c r="D79" s="385"/>
      <c r="E79" s="383"/>
      <c r="F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  <c r="AB79" s="384"/>
      <c r="AC79" s="384"/>
      <c r="AD79" s="384"/>
      <c r="AE79" s="384"/>
      <c r="AF79" s="384"/>
      <c r="AG79" s="384"/>
      <c r="AH79" s="384"/>
      <c r="AI79" s="384"/>
      <c r="AJ79" s="384"/>
      <c r="AK79" s="384"/>
      <c r="AL79" s="384"/>
      <c r="AM79" s="384"/>
      <c r="AN79" s="384"/>
      <c r="AO79" s="384"/>
      <c r="AP79" s="384"/>
      <c r="AQ79" s="384"/>
      <c r="AR79" s="385"/>
      <c r="AS79" s="383"/>
      <c r="AT79" s="384"/>
      <c r="AU79" s="384"/>
      <c r="AV79" s="384"/>
      <c r="AW79" s="384"/>
      <c r="AX79" s="384"/>
      <c r="AY79" s="384"/>
      <c r="AZ79" s="384"/>
      <c r="BA79" s="384"/>
      <c r="BB79" s="385"/>
      <c r="BC79" s="383" t="s">
        <v>231</v>
      </c>
      <c r="BD79" s="384"/>
      <c r="BE79" s="384"/>
      <c r="BF79" s="384"/>
      <c r="BG79" s="384"/>
      <c r="BH79" s="384"/>
      <c r="BI79" s="384"/>
      <c r="BJ79" s="384"/>
      <c r="BK79" s="384"/>
      <c r="BL79" s="384"/>
      <c r="BM79" s="385"/>
      <c r="BN79" s="383" t="s">
        <v>232</v>
      </c>
      <c r="BO79" s="384"/>
      <c r="BP79" s="384"/>
      <c r="BQ79" s="384"/>
      <c r="BR79" s="384"/>
      <c r="BS79" s="384"/>
      <c r="BT79" s="384"/>
      <c r="BU79" s="384"/>
      <c r="BV79" s="384"/>
      <c r="BW79" s="384"/>
      <c r="BX79" s="384"/>
      <c r="BY79" s="384"/>
      <c r="BZ79" s="384"/>
      <c r="CA79" s="384"/>
      <c r="CB79" s="385"/>
    </row>
    <row r="80" spans="1:81" x14ac:dyDescent="0.25">
      <c r="A80" s="383"/>
      <c r="B80" s="384"/>
      <c r="C80" s="384"/>
      <c r="D80" s="385"/>
      <c r="E80" s="383"/>
      <c r="F80" s="384"/>
      <c r="G80" s="384"/>
      <c r="H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4"/>
      <c r="AJ80" s="384"/>
      <c r="AK80" s="384"/>
      <c r="AL80" s="384"/>
      <c r="AM80" s="384"/>
      <c r="AN80" s="384"/>
      <c r="AO80" s="384"/>
      <c r="AP80" s="384"/>
      <c r="AQ80" s="384"/>
      <c r="AR80" s="385"/>
      <c r="AS80" s="383"/>
      <c r="AT80" s="384"/>
      <c r="AU80" s="384"/>
      <c r="AV80" s="384"/>
      <c r="AW80" s="384"/>
      <c r="AX80" s="384"/>
      <c r="AY80" s="384"/>
      <c r="AZ80" s="384"/>
      <c r="BA80" s="384"/>
      <c r="BB80" s="385"/>
      <c r="BC80" s="383" t="s">
        <v>131</v>
      </c>
      <c r="BD80" s="384"/>
      <c r="BE80" s="384"/>
      <c r="BF80" s="384"/>
      <c r="BG80" s="384"/>
      <c r="BH80" s="384"/>
      <c r="BI80" s="384"/>
      <c r="BJ80" s="384"/>
      <c r="BK80" s="384"/>
      <c r="BL80" s="384"/>
      <c r="BM80" s="385"/>
      <c r="BN80" s="383"/>
      <c r="BO80" s="384"/>
      <c r="BP80" s="384"/>
      <c r="BQ80" s="384"/>
      <c r="BR80" s="384"/>
      <c r="BS80" s="384"/>
      <c r="BT80" s="384"/>
      <c r="BU80" s="384"/>
      <c r="BV80" s="384"/>
      <c r="BW80" s="384"/>
      <c r="BX80" s="384"/>
      <c r="BY80" s="384"/>
      <c r="BZ80" s="384"/>
      <c r="CA80" s="384"/>
      <c r="CB80" s="385"/>
    </row>
    <row r="81" spans="1:98" x14ac:dyDescent="0.25">
      <c r="A81" s="392"/>
      <c r="B81" s="393"/>
      <c r="C81" s="393"/>
      <c r="D81" s="394"/>
      <c r="E81" s="392">
        <v>1</v>
      </c>
      <c r="F81" s="393"/>
      <c r="G81" s="393"/>
      <c r="H81" s="393"/>
      <c r="I81" s="393"/>
      <c r="J81" s="393"/>
      <c r="K81" s="393"/>
      <c r="L81" s="393"/>
      <c r="M81" s="393"/>
      <c r="N81" s="393"/>
      <c r="O81" s="393"/>
      <c r="P81" s="393"/>
      <c r="Q81" s="393"/>
      <c r="R81" s="393"/>
      <c r="S81" s="393"/>
      <c r="T81" s="393"/>
      <c r="U81" s="393"/>
      <c r="V81" s="393"/>
      <c r="W81" s="393"/>
      <c r="X81" s="393"/>
      <c r="Y81" s="393"/>
      <c r="Z81" s="393"/>
      <c r="AA81" s="393"/>
      <c r="AB81" s="393"/>
      <c r="AC81" s="393"/>
      <c r="AD81" s="393"/>
      <c r="AE81" s="393"/>
      <c r="AF81" s="393"/>
      <c r="AG81" s="393"/>
      <c r="AH81" s="393"/>
      <c r="AI81" s="393"/>
      <c r="AJ81" s="393"/>
      <c r="AK81" s="393"/>
      <c r="AL81" s="393"/>
      <c r="AM81" s="393"/>
      <c r="AN81" s="393"/>
      <c r="AO81" s="393"/>
      <c r="AP81" s="393"/>
      <c r="AQ81" s="393"/>
      <c r="AR81" s="394"/>
      <c r="AS81" s="392">
        <v>2</v>
      </c>
      <c r="AT81" s="393"/>
      <c r="AU81" s="393"/>
      <c r="AV81" s="393"/>
      <c r="AW81" s="393"/>
      <c r="AX81" s="393"/>
      <c r="AY81" s="393"/>
      <c r="AZ81" s="393"/>
      <c r="BA81" s="393"/>
      <c r="BB81" s="394"/>
      <c r="BC81" s="392">
        <v>3</v>
      </c>
      <c r="BD81" s="393"/>
      <c r="BE81" s="393"/>
      <c r="BF81" s="393"/>
      <c r="BG81" s="393"/>
      <c r="BH81" s="393"/>
      <c r="BI81" s="393"/>
      <c r="BJ81" s="393"/>
      <c r="BK81" s="393"/>
      <c r="BL81" s="393"/>
      <c r="BM81" s="394"/>
      <c r="BN81" s="392">
        <v>4</v>
      </c>
      <c r="BO81" s="393"/>
      <c r="BP81" s="393"/>
      <c r="BQ81" s="393"/>
      <c r="BR81" s="393"/>
      <c r="BS81" s="393"/>
      <c r="BT81" s="393"/>
      <c r="BU81" s="393"/>
      <c r="BV81" s="393"/>
      <c r="BW81" s="393"/>
      <c r="BX81" s="393"/>
      <c r="BY81" s="393"/>
      <c r="BZ81" s="393"/>
      <c r="CA81" s="393"/>
      <c r="CB81" s="394"/>
    </row>
    <row r="82" spans="1:98" ht="15" customHeight="1" x14ac:dyDescent="0.25">
      <c r="A82" s="425">
        <v>1</v>
      </c>
      <c r="B82" s="426"/>
      <c r="C82" s="426"/>
      <c r="D82" s="427"/>
      <c r="E82" s="432" t="s">
        <v>525</v>
      </c>
      <c r="F82" s="433"/>
      <c r="G82" s="433"/>
      <c r="H82" s="433"/>
      <c r="I82" s="433"/>
      <c r="J82" s="433"/>
      <c r="K82" s="433"/>
      <c r="L82" s="433"/>
      <c r="M82" s="433"/>
      <c r="N82" s="433"/>
      <c r="O82" s="433"/>
      <c r="P82" s="433"/>
      <c r="Q82" s="433"/>
      <c r="R82" s="433"/>
      <c r="S82" s="433"/>
      <c r="T82" s="433"/>
      <c r="U82" s="433"/>
      <c r="V82" s="433"/>
      <c r="W82" s="433"/>
      <c r="X82" s="433"/>
      <c r="Y82" s="433"/>
      <c r="Z82" s="433"/>
      <c r="AA82" s="433"/>
      <c r="AB82" s="433"/>
      <c r="AC82" s="433"/>
      <c r="AD82" s="433"/>
      <c r="AE82" s="433"/>
      <c r="AF82" s="433"/>
      <c r="AG82" s="433"/>
      <c r="AH82" s="433"/>
      <c r="AI82" s="433"/>
      <c r="AJ82" s="433"/>
      <c r="AK82" s="433"/>
      <c r="AL82" s="433"/>
      <c r="AM82" s="433"/>
      <c r="AN82" s="433"/>
      <c r="AO82" s="433"/>
      <c r="AP82" s="433"/>
      <c r="AQ82" s="433"/>
      <c r="AR82" s="434"/>
      <c r="AS82" s="425">
        <v>21</v>
      </c>
      <c r="AT82" s="426"/>
      <c r="AU82" s="426"/>
      <c r="AV82" s="426"/>
      <c r="AW82" s="426"/>
      <c r="AX82" s="426"/>
      <c r="AY82" s="426"/>
      <c r="AZ82" s="426"/>
      <c r="BA82" s="426"/>
      <c r="BB82" s="427"/>
      <c r="BC82" s="404">
        <v>349</v>
      </c>
      <c r="BD82" s="405"/>
      <c r="BE82" s="405"/>
      <c r="BF82" s="405"/>
      <c r="BG82" s="405"/>
      <c r="BH82" s="405"/>
      <c r="BI82" s="405"/>
      <c r="BJ82" s="405"/>
      <c r="BK82" s="405"/>
      <c r="BL82" s="405"/>
      <c r="BM82" s="406"/>
      <c r="BN82" s="636">
        <f>AS82*BC82</f>
        <v>7329</v>
      </c>
      <c r="BO82" s="637"/>
      <c r="BP82" s="637"/>
      <c r="BQ82" s="637"/>
      <c r="BR82" s="637"/>
      <c r="BS82" s="637"/>
      <c r="BT82" s="637"/>
      <c r="BU82" s="637"/>
      <c r="BV82" s="637"/>
      <c r="BW82" s="637"/>
      <c r="BX82" s="637"/>
      <c r="BY82" s="637"/>
      <c r="BZ82" s="637"/>
      <c r="CA82" s="637"/>
      <c r="CB82" s="638"/>
    </row>
    <row r="83" spans="1:98" ht="15" customHeight="1" x14ac:dyDescent="0.25">
      <c r="A83" s="425"/>
      <c r="B83" s="426"/>
      <c r="C83" s="426"/>
      <c r="D83" s="427"/>
      <c r="E83" s="432" t="s">
        <v>449</v>
      </c>
      <c r="F83" s="433"/>
      <c r="G83" s="433"/>
      <c r="H83" s="433"/>
      <c r="I83" s="433"/>
      <c r="J83" s="433"/>
      <c r="K83" s="433"/>
      <c r="L83" s="433"/>
      <c r="M83" s="433"/>
      <c r="N83" s="433"/>
      <c r="O83" s="433"/>
      <c r="P83" s="433"/>
      <c r="Q83" s="433"/>
      <c r="R83" s="433"/>
      <c r="S83" s="433"/>
      <c r="T83" s="433"/>
      <c r="U83" s="433"/>
      <c r="V83" s="433"/>
      <c r="W83" s="433"/>
      <c r="X83" s="433"/>
      <c r="Y83" s="433"/>
      <c r="Z83" s="433"/>
      <c r="AA83" s="433"/>
      <c r="AB83" s="433"/>
      <c r="AC83" s="433"/>
      <c r="AD83" s="433"/>
      <c r="AE83" s="433"/>
      <c r="AF83" s="433"/>
      <c r="AG83" s="433"/>
      <c r="AH83" s="433"/>
      <c r="AI83" s="433"/>
      <c r="AJ83" s="433"/>
      <c r="AK83" s="433"/>
      <c r="AL83" s="433"/>
      <c r="AM83" s="433"/>
      <c r="AN83" s="433"/>
      <c r="AO83" s="433"/>
      <c r="AP83" s="433"/>
      <c r="AQ83" s="433"/>
      <c r="AR83" s="434"/>
      <c r="AS83" s="425">
        <v>300</v>
      </c>
      <c r="AT83" s="426"/>
      <c r="AU83" s="426"/>
      <c r="AV83" s="426"/>
      <c r="AW83" s="426"/>
      <c r="AX83" s="426"/>
      <c r="AY83" s="426"/>
      <c r="AZ83" s="426"/>
      <c r="BA83" s="426"/>
      <c r="BB83" s="427"/>
      <c r="BC83" s="404">
        <v>2</v>
      </c>
      <c r="BD83" s="405"/>
      <c r="BE83" s="405"/>
      <c r="BF83" s="405"/>
      <c r="BG83" s="405"/>
      <c r="BH83" s="405"/>
      <c r="BI83" s="405"/>
      <c r="BJ83" s="405"/>
      <c r="BK83" s="405"/>
      <c r="BL83" s="405"/>
      <c r="BM83" s="406"/>
      <c r="BN83" s="636">
        <f>AS83*BC83</f>
        <v>600</v>
      </c>
      <c r="BO83" s="637"/>
      <c r="BP83" s="637"/>
      <c r="BQ83" s="637"/>
      <c r="BR83" s="637"/>
      <c r="BS83" s="637"/>
      <c r="BT83" s="637"/>
      <c r="BU83" s="637"/>
      <c r="BV83" s="637"/>
      <c r="BW83" s="637"/>
      <c r="BX83" s="637"/>
      <c r="BY83" s="637"/>
      <c r="BZ83" s="637"/>
      <c r="CA83" s="637"/>
      <c r="CB83" s="638"/>
    </row>
    <row r="84" spans="1:98" ht="15" customHeight="1" x14ac:dyDescent="0.25">
      <c r="A84" s="407"/>
      <c r="B84" s="408"/>
      <c r="C84" s="408"/>
      <c r="D84" s="409"/>
      <c r="E84" s="422" t="s">
        <v>450</v>
      </c>
      <c r="F84" s="587"/>
      <c r="G84" s="587"/>
      <c r="H84" s="587"/>
      <c r="I84" s="587"/>
      <c r="J84" s="587"/>
      <c r="K84" s="587"/>
      <c r="L84" s="587"/>
      <c r="M84" s="587"/>
      <c r="N84" s="587"/>
      <c r="O84" s="587"/>
      <c r="P84" s="587"/>
      <c r="Q84" s="587"/>
      <c r="R84" s="587"/>
      <c r="S84" s="587"/>
      <c r="T84" s="587"/>
      <c r="U84" s="587"/>
      <c r="V84" s="587"/>
      <c r="W84" s="587"/>
      <c r="X84" s="587"/>
      <c r="Y84" s="587"/>
      <c r="Z84" s="587"/>
      <c r="AA84" s="587"/>
      <c r="AB84" s="587"/>
      <c r="AC84" s="587"/>
      <c r="AD84" s="587"/>
      <c r="AE84" s="587"/>
      <c r="AF84" s="587"/>
      <c r="AG84" s="587"/>
      <c r="AH84" s="587"/>
      <c r="AI84" s="587"/>
      <c r="AJ84" s="587"/>
      <c r="AK84" s="587"/>
      <c r="AL84" s="587"/>
      <c r="AM84" s="587"/>
      <c r="AN84" s="587"/>
      <c r="AO84" s="587"/>
      <c r="AP84" s="587"/>
      <c r="AQ84" s="587"/>
      <c r="AR84" s="588"/>
      <c r="AS84" s="425">
        <v>3</v>
      </c>
      <c r="AT84" s="426"/>
      <c r="AU84" s="426"/>
      <c r="AV84" s="426"/>
      <c r="AW84" s="426"/>
      <c r="AX84" s="426"/>
      <c r="AY84" s="426"/>
      <c r="AZ84" s="426"/>
      <c r="BA84" s="426"/>
      <c r="BB84" s="427"/>
      <c r="BC84" s="404">
        <v>19</v>
      </c>
      <c r="BD84" s="405"/>
      <c r="BE84" s="405"/>
      <c r="BF84" s="405"/>
      <c r="BG84" s="405"/>
      <c r="BH84" s="405"/>
      <c r="BI84" s="405"/>
      <c r="BJ84" s="405"/>
      <c r="BK84" s="405"/>
      <c r="BL84" s="405"/>
      <c r="BM84" s="406"/>
      <c r="BN84" s="541">
        <f t="shared" ref="BN84:BN90" si="0">BC84*AS84</f>
        <v>57</v>
      </c>
      <c r="BO84" s="542"/>
      <c r="BP84" s="542"/>
      <c r="BQ84" s="542"/>
      <c r="BR84" s="542"/>
      <c r="BS84" s="542"/>
      <c r="BT84" s="542"/>
      <c r="BU84" s="542"/>
      <c r="BV84" s="542"/>
      <c r="BW84" s="542"/>
      <c r="BX84" s="542"/>
      <c r="BY84" s="542"/>
      <c r="BZ84" s="542"/>
      <c r="CA84" s="542"/>
      <c r="CB84" s="543"/>
    </row>
    <row r="85" spans="1:98" ht="15" customHeight="1" x14ac:dyDescent="0.25">
      <c r="A85" s="407"/>
      <c r="B85" s="408"/>
      <c r="C85" s="408"/>
      <c r="D85" s="409"/>
      <c r="E85" s="422" t="s">
        <v>526</v>
      </c>
      <c r="F85" s="423"/>
      <c r="G85" s="423"/>
      <c r="H85" s="423"/>
      <c r="I85" s="423"/>
      <c r="J85" s="423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3"/>
      <c r="AD85" s="423"/>
      <c r="AE85" s="423"/>
      <c r="AF85" s="423"/>
      <c r="AG85" s="423"/>
      <c r="AH85" s="423"/>
      <c r="AI85" s="423"/>
      <c r="AJ85" s="423"/>
      <c r="AK85" s="423"/>
      <c r="AL85" s="423"/>
      <c r="AM85" s="423"/>
      <c r="AN85" s="423"/>
      <c r="AO85" s="423"/>
      <c r="AP85" s="423"/>
      <c r="AQ85" s="423"/>
      <c r="AR85" s="424"/>
      <c r="AS85" s="425">
        <v>2</v>
      </c>
      <c r="AT85" s="426"/>
      <c r="AU85" s="426"/>
      <c r="AV85" s="426"/>
      <c r="AW85" s="426"/>
      <c r="AX85" s="426"/>
      <c r="AY85" s="426"/>
      <c r="AZ85" s="426"/>
      <c r="BA85" s="426"/>
      <c r="BB85" s="427"/>
      <c r="BC85" s="404">
        <v>45.5</v>
      </c>
      <c r="BD85" s="405"/>
      <c r="BE85" s="405"/>
      <c r="BF85" s="405"/>
      <c r="BG85" s="405"/>
      <c r="BH85" s="405"/>
      <c r="BI85" s="405"/>
      <c r="BJ85" s="405"/>
      <c r="BK85" s="405"/>
      <c r="BL85" s="405"/>
      <c r="BM85" s="406"/>
      <c r="BN85" s="541">
        <f t="shared" si="0"/>
        <v>91</v>
      </c>
      <c r="BO85" s="542"/>
      <c r="BP85" s="542"/>
      <c r="BQ85" s="542"/>
      <c r="BR85" s="542"/>
      <c r="BS85" s="542"/>
      <c r="BT85" s="542"/>
      <c r="BU85" s="542"/>
      <c r="BV85" s="542"/>
      <c r="BW85" s="542"/>
      <c r="BX85" s="542"/>
      <c r="BY85" s="542"/>
      <c r="BZ85" s="542"/>
      <c r="CA85" s="542"/>
      <c r="CB85" s="543"/>
    </row>
    <row r="86" spans="1:98" ht="15" customHeight="1" x14ac:dyDescent="0.25">
      <c r="A86" s="407"/>
      <c r="B86" s="408"/>
      <c r="C86" s="408"/>
      <c r="D86" s="409"/>
      <c r="E86" s="422" t="s">
        <v>527</v>
      </c>
      <c r="F86" s="423"/>
      <c r="G86" s="423"/>
      <c r="H86" s="423"/>
      <c r="I86" s="423"/>
      <c r="J86" s="423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423"/>
      <c r="AD86" s="423"/>
      <c r="AE86" s="423"/>
      <c r="AF86" s="423"/>
      <c r="AG86" s="423"/>
      <c r="AH86" s="423"/>
      <c r="AI86" s="423"/>
      <c r="AJ86" s="423"/>
      <c r="AK86" s="423"/>
      <c r="AL86" s="423"/>
      <c r="AM86" s="423"/>
      <c r="AN86" s="423"/>
      <c r="AO86" s="423"/>
      <c r="AP86" s="423"/>
      <c r="AQ86" s="423"/>
      <c r="AR86" s="424"/>
      <c r="AS86" s="425">
        <v>1</v>
      </c>
      <c r="AT86" s="426"/>
      <c r="AU86" s="426"/>
      <c r="AV86" s="426"/>
      <c r="AW86" s="426"/>
      <c r="AX86" s="426"/>
      <c r="AY86" s="426"/>
      <c r="AZ86" s="426"/>
      <c r="BA86" s="426"/>
      <c r="BB86" s="427"/>
      <c r="BC86" s="404">
        <v>87</v>
      </c>
      <c r="BD86" s="405"/>
      <c r="BE86" s="405"/>
      <c r="BF86" s="405"/>
      <c r="BG86" s="405"/>
      <c r="BH86" s="405"/>
      <c r="BI86" s="405"/>
      <c r="BJ86" s="405"/>
      <c r="BK86" s="405"/>
      <c r="BL86" s="405"/>
      <c r="BM86" s="406"/>
      <c r="BN86" s="541">
        <f t="shared" si="0"/>
        <v>87</v>
      </c>
      <c r="BO86" s="542"/>
      <c r="BP86" s="542"/>
      <c r="BQ86" s="542"/>
      <c r="BR86" s="542"/>
      <c r="BS86" s="542"/>
      <c r="BT86" s="542"/>
      <c r="BU86" s="542"/>
      <c r="BV86" s="542"/>
      <c r="BW86" s="542"/>
      <c r="BX86" s="542"/>
      <c r="BY86" s="542"/>
      <c r="BZ86" s="542"/>
      <c r="CA86" s="542"/>
      <c r="CB86" s="543"/>
    </row>
    <row r="87" spans="1:98" ht="15" customHeight="1" x14ac:dyDescent="0.25">
      <c r="A87" s="425"/>
      <c r="B87" s="426"/>
      <c r="C87" s="426"/>
      <c r="D87" s="427"/>
      <c r="E87" s="432" t="s">
        <v>528</v>
      </c>
      <c r="F87" s="433"/>
      <c r="G87" s="433"/>
      <c r="H87" s="433"/>
      <c r="I87" s="433"/>
      <c r="J87" s="433"/>
      <c r="K87" s="433"/>
      <c r="L87" s="433"/>
      <c r="M87" s="433"/>
      <c r="N87" s="433"/>
      <c r="O87" s="433"/>
      <c r="P87" s="433"/>
      <c r="Q87" s="433"/>
      <c r="R87" s="433"/>
      <c r="S87" s="433"/>
      <c r="T87" s="433"/>
      <c r="U87" s="433"/>
      <c r="V87" s="433"/>
      <c r="W87" s="433"/>
      <c r="X87" s="433"/>
      <c r="Y87" s="433"/>
      <c r="Z87" s="433"/>
      <c r="AA87" s="433"/>
      <c r="AB87" s="433"/>
      <c r="AC87" s="433"/>
      <c r="AD87" s="433"/>
      <c r="AE87" s="433"/>
      <c r="AF87" s="433"/>
      <c r="AG87" s="433"/>
      <c r="AH87" s="433"/>
      <c r="AI87" s="433"/>
      <c r="AJ87" s="433"/>
      <c r="AK87" s="433"/>
      <c r="AL87" s="433"/>
      <c r="AM87" s="433"/>
      <c r="AN87" s="433"/>
      <c r="AO87" s="433"/>
      <c r="AP87" s="433"/>
      <c r="AQ87" s="433"/>
      <c r="AR87" s="434"/>
      <c r="AS87" s="425">
        <v>2</v>
      </c>
      <c r="AT87" s="426"/>
      <c r="AU87" s="426"/>
      <c r="AV87" s="426"/>
      <c r="AW87" s="426"/>
      <c r="AX87" s="426"/>
      <c r="AY87" s="426"/>
      <c r="AZ87" s="426"/>
      <c r="BA87" s="426"/>
      <c r="BB87" s="427"/>
      <c r="BC87" s="404">
        <v>450</v>
      </c>
      <c r="BD87" s="405"/>
      <c r="BE87" s="405"/>
      <c r="BF87" s="405"/>
      <c r="BG87" s="405"/>
      <c r="BH87" s="405"/>
      <c r="BI87" s="405"/>
      <c r="BJ87" s="405"/>
      <c r="BK87" s="405"/>
      <c r="BL87" s="405"/>
      <c r="BM87" s="406"/>
      <c r="BN87" s="636">
        <f>AS87*BC87</f>
        <v>900</v>
      </c>
      <c r="BO87" s="637"/>
      <c r="BP87" s="637"/>
      <c r="BQ87" s="637"/>
      <c r="BR87" s="637"/>
      <c r="BS87" s="637"/>
      <c r="BT87" s="637"/>
      <c r="BU87" s="637"/>
      <c r="BV87" s="637"/>
      <c r="BW87" s="637"/>
      <c r="BX87" s="637"/>
      <c r="BY87" s="637"/>
      <c r="BZ87" s="637"/>
      <c r="CA87" s="637"/>
      <c r="CB87" s="638"/>
    </row>
    <row r="88" spans="1:98" ht="15" customHeight="1" x14ac:dyDescent="0.25">
      <c r="A88" s="407"/>
      <c r="B88" s="408"/>
      <c r="C88" s="408"/>
      <c r="D88" s="409"/>
      <c r="E88" s="422" t="s">
        <v>524</v>
      </c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3"/>
      <c r="AD88" s="423"/>
      <c r="AE88" s="423"/>
      <c r="AF88" s="423"/>
      <c r="AG88" s="423"/>
      <c r="AH88" s="423"/>
      <c r="AI88" s="423"/>
      <c r="AJ88" s="423"/>
      <c r="AK88" s="423"/>
      <c r="AL88" s="423"/>
      <c r="AM88" s="423"/>
      <c r="AN88" s="423"/>
      <c r="AO88" s="423"/>
      <c r="AP88" s="423"/>
      <c r="AQ88" s="423"/>
      <c r="AR88" s="424"/>
      <c r="AS88" s="425">
        <v>12</v>
      </c>
      <c r="AT88" s="426"/>
      <c r="AU88" s="426"/>
      <c r="AV88" s="426"/>
      <c r="AW88" s="426"/>
      <c r="AX88" s="426"/>
      <c r="AY88" s="426"/>
      <c r="AZ88" s="426"/>
      <c r="BA88" s="426"/>
      <c r="BB88" s="427"/>
      <c r="BC88" s="404">
        <v>25</v>
      </c>
      <c r="BD88" s="405"/>
      <c r="BE88" s="405"/>
      <c r="BF88" s="405"/>
      <c r="BG88" s="405"/>
      <c r="BH88" s="405"/>
      <c r="BI88" s="405"/>
      <c r="BJ88" s="405"/>
      <c r="BK88" s="405"/>
      <c r="BL88" s="405"/>
      <c r="BM88" s="406"/>
      <c r="BN88" s="541">
        <f t="shared" si="0"/>
        <v>300</v>
      </c>
      <c r="BO88" s="542"/>
      <c r="BP88" s="542"/>
      <c r="BQ88" s="542"/>
      <c r="BR88" s="542"/>
      <c r="BS88" s="542"/>
      <c r="BT88" s="542"/>
      <c r="BU88" s="542"/>
      <c r="BV88" s="542"/>
      <c r="BW88" s="542"/>
      <c r="BX88" s="542"/>
      <c r="BY88" s="542"/>
      <c r="BZ88" s="542"/>
      <c r="CA88" s="542"/>
      <c r="CB88" s="543"/>
    </row>
    <row r="89" spans="1:98" ht="15" customHeight="1" x14ac:dyDescent="0.25">
      <c r="A89" s="407"/>
      <c r="B89" s="408"/>
      <c r="C89" s="408"/>
      <c r="D89" s="409"/>
      <c r="E89" s="422" t="s">
        <v>529</v>
      </c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3"/>
      <c r="AD89" s="423"/>
      <c r="AE89" s="423"/>
      <c r="AF89" s="423"/>
      <c r="AG89" s="423"/>
      <c r="AH89" s="423"/>
      <c r="AI89" s="423"/>
      <c r="AJ89" s="423"/>
      <c r="AK89" s="423"/>
      <c r="AL89" s="423"/>
      <c r="AM89" s="423"/>
      <c r="AN89" s="423"/>
      <c r="AO89" s="423"/>
      <c r="AP89" s="423"/>
      <c r="AQ89" s="423"/>
      <c r="AR89" s="424"/>
      <c r="AS89" s="593">
        <v>3</v>
      </c>
      <c r="AT89" s="594"/>
      <c r="AU89" s="594"/>
      <c r="AV89" s="594"/>
      <c r="AW89" s="594"/>
      <c r="AX89" s="594"/>
      <c r="AY89" s="594"/>
      <c r="AZ89" s="594"/>
      <c r="BA89" s="594"/>
      <c r="BB89" s="595"/>
      <c r="BC89" s="404">
        <v>1370</v>
      </c>
      <c r="BD89" s="405"/>
      <c r="BE89" s="405"/>
      <c r="BF89" s="405"/>
      <c r="BG89" s="405"/>
      <c r="BH89" s="405"/>
      <c r="BI89" s="405"/>
      <c r="BJ89" s="405"/>
      <c r="BK89" s="405"/>
      <c r="BL89" s="405"/>
      <c r="BM89" s="406"/>
      <c r="BN89" s="541">
        <f t="shared" ref="BN89" si="1">BC89*AS89</f>
        <v>4110</v>
      </c>
      <c r="BO89" s="542"/>
      <c r="BP89" s="542"/>
      <c r="BQ89" s="542"/>
      <c r="BR89" s="542"/>
      <c r="BS89" s="542"/>
      <c r="BT89" s="542"/>
      <c r="BU89" s="542"/>
      <c r="BV89" s="542"/>
      <c r="BW89" s="542"/>
      <c r="BX89" s="542"/>
      <c r="BY89" s="542"/>
      <c r="BZ89" s="542"/>
      <c r="CA89" s="542"/>
      <c r="CB89" s="543"/>
    </row>
    <row r="90" spans="1:98" ht="15" customHeight="1" x14ac:dyDescent="0.25">
      <c r="A90" s="407"/>
      <c r="B90" s="408"/>
      <c r="C90" s="408"/>
      <c r="D90" s="409"/>
      <c r="E90" s="422"/>
      <c r="F90" s="423"/>
      <c r="G90" s="423"/>
      <c r="H90" s="423"/>
      <c r="I90" s="423"/>
      <c r="J90" s="423"/>
      <c r="K90" s="423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3"/>
      <c r="AD90" s="423"/>
      <c r="AE90" s="423"/>
      <c r="AF90" s="423"/>
      <c r="AG90" s="423"/>
      <c r="AH90" s="423"/>
      <c r="AI90" s="423"/>
      <c r="AJ90" s="423"/>
      <c r="AK90" s="423"/>
      <c r="AL90" s="423"/>
      <c r="AM90" s="423"/>
      <c r="AN90" s="423"/>
      <c r="AO90" s="423"/>
      <c r="AP90" s="423"/>
      <c r="AQ90" s="423"/>
      <c r="AR90" s="424"/>
      <c r="AS90" s="593"/>
      <c r="AT90" s="594"/>
      <c r="AU90" s="594"/>
      <c r="AV90" s="594"/>
      <c r="AW90" s="594"/>
      <c r="AX90" s="594"/>
      <c r="AY90" s="594"/>
      <c r="AZ90" s="594"/>
      <c r="BA90" s="594"/>
      <c r="BB90" s="595"/>
      <c r="BC90" s="404"/>
      <c r="BD90" s="405"/>
      <c r="BE90" s="405"/>
      <c r="BF90" s="405"/>
      <c r="BG90" s="405"/>
      <c r="BH90" s="405"/>
      <c r="BI90" s="405"/>
      <c r="BJ90" s="405"/>
      <c r="BK90" s="405"/>
      <c r="BL90" s="405"/>
      <c r="BM90" s="406"/>
      <c r="BN90" s="541">
        <f t="shared" si="0"/>
        <v>0</v>
      </c>
      <c r="BO90" s="542"/>
      <c r="BP90" s="542"/>
      <c r="BQ90" s="542"/>
      <c r="BR90" s="542"/>
      <c r="BS90" s="542"/>
      <c r="BT90" s="542"/>
      <c r="BU90" s="542"/>
      <c r="BV90" s="542"/>
      <c r="BW90" s="542"/>
      <c r="BX90" s="542"/>
      <c r="BY90" s="542"/>
      <c r="BZ90" s="542"/>
      <c r="CA90" s="542"/>
      <c r="CB90" s="543"/>
    </row>
    <row r="91" spans="1:98" ht="15" customHeight="1" x14ac:dyDescent="0.25">
      <c r="A91" s="432"/>
      <c r="B91" s="433"/>
      <c r="C91" s="433"/>
      <c r="D91" s="434"/>
      <c r="E91" s="413" t="s">
        <v>120</v>
      </c>
      <c r="F91" s="414"/>
      <c r="G91" s="414"/>
      <c r="H91" s="414"/>
      <c r="I91" s="414"/>
      <c r="J91" s="414"/>
      <c r="K91" s="414"/>
      <c r="L91" s="414"/>
      <c r="M91" s="414"/>
      <c r="N91" s="414"/>
      <c r="O91" s="414"/>
      <c r="P91" s="414"/>
      <c r="Q91" s="414"/>
      <c r="R91" s="414"/>
      <c r="S91" s="414"/>
      <c r="T91" s="414"/>
      <c r="U91" s="414"/>
      <c r="V91" s="414"/>
      <c r="W91" s="414"/>
      <c r="X91" s="414"/>
      <c r="Y91" s="414"/>
      <c r="Z91" s="414"/>
      <c r="AA91" s="414"/>
      <c r="AB91" s="414"/>
      <c r="AC91" s="414"/>
      <c r="AD91" s="414"/>
      <c r="AE91" s="414"/>
      <c r="AF91" s="414"/>
      <c r="AG91" s="414"/>
      <c r="AH91" s="414"/>
      <c r="AI91" s="414"/>
      <c r="AJ91" s="414"/>
      <c r="AK91" s="414"/>
      <c r="AL91" s="414"/>
      <c r="AM91" s="414"/>
      <c r="AN91" s="414"/>
      <c r="AO91" s="414"/>
      <c r="AP91" s="414"/>
      <c r="AQ91" s="414"/>
      <c r="AR91" s="415"/>
      <c r="AS91" s="425" t="s">
        <v>9</v>
      </c>
      <c r="AT91" s="426"/>
      <c r="AU91" s="426"/>
      <c r="AV91" s="426"/>
      <c r="AW91" s="426"/>
      <c r="AX91" s="426"/>
      <c r="AY91" s="426"/>
      <c r="AZ91" s="426"/>
      <c r="BA91" s="426"/>
      <c r="BB91" s="427"/>
      <c r="BC91" s="407" t="s">
        <v>9</v>
      </c>
      <c r="BD91" s="408"/>
      <c r="BE91" s="408"/>
      <c r="BF91" s="408"/>
      <c r="BG91" s="408"/>
      <c r="BH91" s="408"/>
      <c r="BI91" s="408"/>
      <c r="BJ91" s="408"/>
      <c r="BK91" s="408"/>
      <c r="BL91" s="408"/>
      <c r="BM91" s="409"/>
      <c r="BN91" s="639">
        <f>SUM(BN82:CB90)</f>
        <v>13474</v>
      </c>
      <c r="BO91" s="640"/>
      <c r="BP91" s="640"/>
      <c r="BQ91" s="640"/>
      <c r="BR91" s="640"/>
      <c r="BS91" s="640"/>
      <c r="BT91" s="640"/>
      <c r="BU91" s="640"/>
      <c r="BV91" s="640"/>
      <c r="BW91" s="640"/>
      <c r="BX91" s="640"/>
      <c r="BY91" s="640"/>
      <c r="BZ91" s="640"/>
      <c r="CA91" s="640"/>
      <c r="CB91" s="641"/>
    </row>
    <row r="92" spans="1:98" ht="15" customHeight="1" x14ac:dyDescent="0.25">
      <c r="A92" s="432"/>
      <c r="B92" s="433"/>
      <c r="C92" s="433"/>
      <c r="D92" s="434"/>
      <c r="E92" s="413" t="s">
        <v>121</v>
      </c>
      <c r="F92" s="414"/>
      <c r="G92" s="414"/>
      <c r="H92" s="414"/>
      <c r="I92" s="414"/>
      <c r="J92" s="414"/>
      <c r="K92" s="414"/>
      <c r="L92" s="414"/>
      <c r="M92" s="414"/>
      <c r="N92" s="414"/>
      <c r="O92" s="414"/>
      <c r="P92" s="414"/>
      <c r="Q92" s="414"/>
      <c r="R92" s="414"/>
      <c r="S92" s="414"/>
      <c r="T92" s="414"/>
      <c r="U92" s="414"/>
      <c r="V92" s="414"/>
      <c r="W92" s="414"/>
      <c r="X92" s="414"/>
      <c r="Y92" s="414"/>
      <c r="Z92" s="414"/>
      <c r="AA92" s="414"/>
      <c r="AB92" s="414"/>
      <c r="AC92" s="414"/>
      <c r="AD92" s="414"/>
      <c r="AE92" s="414"/>
      <c r="AF92" s="414"/>
      <c r="AG92" s="414"/>
      <c r="AH92" s="414"/>
      <c r="AI92" s="414"/>
      <c r="AJ92" s="414"/>
      <c r="AK92" s="414"/>
      <c r="AL92" s="414"/>
      <c r="AM92" s="414"/>
      <c r="AN92" s="414"/>
      <c r="AO92" s="414"/>
      <c r="AP92" s="414"/>
      <c r="AQ92" s="414"/>
      <c r="AR92" s="415"/>
      <c r="AS92" s="425" t="s">
        <v>9</v>
      </c>
      <c r="AT92" s="426"/>
      <c r="AU92" s="426"/>
      <c r="AV92" s="426"/>
      <c r="AW92" s="426"/>
      <c r="AX92" s="426"/>
      <c r="AY92" s="426"/>
      <c r="AZ92" s="426"/>
      <c r="BA92" s="426"/>
      <c r="BB92" s="427"/>
      <c r="BC92" s="407" t="s">
        <v>9</v>
      </c>
      <c r="BD92" s="408"/>
      <c r="BE92" s="408"/>
      <c r="BF92" s="408"/>
      <c r="BG92" s="408"/>
      <c r="BH92" s="408"/>
      <c r="BI92" s="408"/>
      <c r="BJ92" s="408"/>
      <c r="BK92" s="408"/>
      <c r="BL92" s="408"/>
      <c r="BM92" s="409"/>
      <c r="BN92" s="639">
        <f>BN91</f>
        <v>13474</v>
      </c>
      <c r="BO92" s="640"/>
      <c r="BP92" s="640"/>
      <c r="BQ92" s="640"/>
      <c r="BR92" s="640"/>
      <c r="BS92" s="640"/>
      <c r="BT92" s="640"/>
      <c r="BU92" s="640"/>
      <c r="BV92" s="640"/>
      <c r="BW92" s="640"/>
      <c r="BX92" s="640"/>
      <c r="BY92" s="640"/>
      <c r="BZ92" s="640"/>
      <c r="CA92" s="640"/>
      <c r="CB92" s="641"/>
      <c r="CT92" s="29">
        <f>'[1]Лист 1 '!H93+'[1]Лист 1 '!H94+'[1]Лист 1 '!H95+'[1]Лист 1 '!H96+'[1]Лист 1 '!H97</f>
        <v>0</v>
      </c>
    </row>
    <row r="93" spans="1:98" s="23" customFormat="1" ht="15.6" x14ac:dyDescent="0.3">
      <c r="A93" s="389"/>
      <c r="B93" s="389"/>
      <c r="C93" s="389"/>
      <c r="D93" s="389"/>
      <c r="E93" s="389"/>
      <c r="F93" s="389"/>
      <c r="G93" s="389"/>
      <c r="H93" s="389"/>
      <c r="I93" s="389"/>
      <c r="J93" s="389"/>
      <c r="K93" s="389"/>
      <c r="L93" s="389"/>
      <c r="M93" s="389"/>
      <c r="N93" s="389"/>
      <c r="O93" s="389"/>
      <c r="P93" s="389"/>
      <c r="Q93" s="389"/>
      <c r="R93" s="389"/>
      <c r="S93" s="389"/>
      <c r="T93" s="389"/>
      <c r="U93" s="389"/>
      <c r="V93" s="389"/>
      <c r="W93" s="389"/>
      <c r="X93" s="389"/>
      <c r="Y93" s="389"/>
      <c r="Z93" s="389"/>
      <c r="AA93" s="389"/>
      <c r="AB93" s="389"/>
      <c r="AC93" s="389"/>
      <c r="AD93" s="389"/>
      <c r="AE93" s="389"/>
      <c r="AF93" s="389"/>
      <c r="AG93" s="389"/>
      <c r="AH93" s="389"/>
      <c r="AI93" s="389"/>
      <c r="AJ93" s="389"/>
      <c r="AK93" s="389"/>
      <c r="AL93" s="389"/>
      <c r="AM93" s="389"/>
      <c r="AN93" s="389"/>
      <c r="AO93" s="389"/>
      <c r="AP93" s="389"/>
      <c r="AQ93" s="389"/>
      <c r="AR93" s="389"/>
      <c r="AS93" s="389"/>
      <c r="AT93" s="389"/>
      <c r="AU93" s="389"/>
      <c r="AV93" s="389"/>
      <c r="AW93" s="389"/>
      <c r="AX93" s="389"/>
      <c r="AY93" s="389"/>
      <c r="AZ93" s="389"/>
      <c r="BA93" s="389"/>
      <c r="BB93" s="389"/>
      <c r="BC93" s="389"/>
      <c r="BD93" s="389"/>
      <c r="BE93" s="389"/>
      <c r="BF93" s="389"/>
      <c r="BG93" s="389"/>
      <c r="BH93" s="389"/>
      <c r="BI93" s="389"/>
      <c r="BJ93" s="389"/>
      <c r="BK93" s="389"/>
      <c r="BL93" s="389"/>
      <c r="BM93" s="389"/>
      <c r="BN93" s="389"/>
      <c r="BO93" s="389"/>
      <c r="BP93" s="389"/>
      <c r="BQ93" s="389"/>
      <c r="BR93" s="389"/>
      <c r="BS93" s="389"/>
      <c r="BT93" s="389"/>
      <c r="BU93" s="389"/>
      <c r="BV93" s="389"/>
      <c r="BW93" s="389"/>
      <c r="BX93" s="389"/>
      <c r="BY93" s="389"/>
      <c r="BZ93" s="389"/>
      <c r="CA93" s="389"/>
      <c r="CB93" s="389"/>
    </row>
    <row r="94" spans="1:98" s="23" customFormat="1" ht="21.75" customHeight="1" x14ac:dyDescent="0.3">
      <c r="A94" s="389" t="s">
        <v>521</v>
      </c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3"/>
      <c r="AE94" s="263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63"/>
      <c r="AT94" s="263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  <c r="BE94" s="263"/>
      <c r="BF94" s="263"/>
      <c r="BG94" s="263"/>
      <c r="BH94" s="263"/>
      <c r="BI94" s="263"/>
      <c r="BJ94" s="263"/>
      <c r="BK94" s="263"/>
      <c r="BL94" s="263"/>
      <c r="BM94" s="263"/>
      <c r="BN94" s="263"/>
      <c r="BO94" s="263"/>
      <c r="BP94" s="263"/>
      <c r="BQ94" s="263"/>
      <c r="BR94" s="263"/>
      <c r="BS94" s="263"/>
      <c r="BT94" s="263"/>
      <c r="BU94" s="263"/>
      <c r="BV94" s="263"/>
      <c r="BW94" s="263"/>
      <c r="BX94" s="263"/>
      <c r="BY94" s="263"/>
      <c r="BZ94" s="263"/>
      <c r="CA94" s="263"/>
      <c r="CB94" s="263"/>
    </row>
    <row r="95" spans="1:98" s="25" customFormat="1" ht="7.8" x14ac:dyDescent="0.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</row>
    <row r="96" spans="1:98" x14ac:dyDescent="0.25">
      <c r="A96" s="386" t="s">
        <v>88</v>
      </c>
      <c r="B96" s="387"/>
      <c r="C96" s="387"/>
      <c r="D96" s="388"/>
      <c r="E96" s="386" t="s">
        <v>122</v>
      </c>
      <c r="F96" s="387"/>
      <c r="G96" s="387"/>
      <c r="H96" s="387"/>
      <c r="I96" s="387"/>
      <c r="J96" s="387"/>
      <c r="K96" s="387"/>
      <c r="L96" s="387"/>
      <c r="M96" s="387"/>
      <c r="N96" s="387"/>
      <c r="O96" s="387"/>
      <c r="P96" s="387"/>
      <c r="Q96" s="387"/>
      <c r="R96" s="387"/>
      <c r="S96" s="387"/>
      <c r="T96" s="387"/>
      <c r="U96" s="387"/>
      <c r="V96" s="387"/>
      <c r="W96" s="387"/>
      <c r="X96" s="387"/>
      <c r="Y96" s="387"/>
      <c r="Z96" s="387"/>
      <c r="AA96" s="387"/>
      <c r="AB96" s="387"/>
      <c r="AC96" s="387"/>
      <c r="AD96" s="387"/>
      <c r="AE96" s="387"/>
      <c r="AF96" s="387"/>
      <c r="AG96" s="387"/>
      <c r="AH96" s="387"/>
      <c r="AI96" s="387"/>
      <c r="AJ96" s="387"/>
      <c r="AK96" s="387"/>
      <c r="AL96" s="387"/>
      <c r="AM96" s="387"/>
      <c r="AN96" s="387"/>
      <c r="AO96" s="387"/>
      <c r="AP96" s="387"/>
      <c r="AQ96" s="387"/>
      <c r="AR96" s="388"/>
      <c r="AS96" s="386" t="s">
        <v>124</v>
      </c>
      <c r="AT96" s="387"/>
      <c r="AU96" s="387"/>
      <c r="AV96" s="387"/>
      <c r="AW96" s="387"/>
      <c r="AX96" s="387"/>
      <c r="AY96" s="387"/>
      <c r="AZ96" s="387"/>
      <c r="BA96" s="387"/>
      <c r="BB96" s="388"/>
      <c r="BC96" s="386" t="s">
        <v>230</v>
      </c>
      <c r="BD96" s="387"/>
      <c r="BE96" s="387"/>
      <c r="BF96" s="387"/>
      <c r="BG96" s="387"/>
      <c r="BH96" s="387"/>
      <c r="BI96" s="387"/>
      <c r="BJ96" s="387"/>
      <c r="BK96" s="387"/>
      <c r="BL96" s="387"/>
      <c r="BM96" s="388"/>
      <c r="BN96" s="386" t="s">
        <v>78</v>
      </c>
      <c r="BO96" s="387"/>
      <c r="BP96" s="387"/>
      <c r="BQ96" s="387"/>
      <c r="BR96" s="387"/>
      <c r="BS96" s="387"/>
      <c r="BT96" s="387"/>
      <c r="BU96" s="387"/>
      <c r="BV96" s="387"/>
      <c r="BW96" s="387"/>
      <c r="BX96" s="387"/>
      <c r="BY96" s="387"/>
      <c r="BZ96" s="387"/>
      <c r="CA96" s="387"/>
      <c r="CB96" s="388"/>
    </row>
    <row r="97" spans="1:80" x14ac:dyDescent="0.25">
      <c r="A97" s="383" t="s">
        <v>95</v>
      </c>
      <c r="B97" s="384"/>
      <c r="C97" s="384"/>
      <c r="D97" s="385"/>
      <c r="E97" s="383"/>
      <c r="F97" s="384"/>
      <c r="G97" s="384"/>
      <c r="H97" s="384"/>
      <c r="I97" s="384"/>
      <c r="J97" s="384"/>
      <c r="K97" s="384"/>
      <c r="L97" s="384"/>
      <c r="M97" s="384"/>
      <c r="N97" s="384"/>
      <c r="O97" s="384"/>
      <c r="P97" s="384"/>
      <c r="Q97" s="384"/>
      <c r="R97" s="384"/>
      <c r="S97" s="384"/>
      <c r="T97" s="384"/>
      <c r="U97" s="384"/>
      <c r="V97" s="384"/>
      <c r="W97" s="384"/>
      <c r="X97" s="384"/>
      <c r="Y97" s="384"/>
      <c r="Z97" s="384"/>
      <c r="AA97" s="384"/>
      <c r="AB97" s="384"/>
      <c r="AC97" s="384"/>
      <c r="AD97" s="384"/>
      <c r="AE97" s="384"/>
      <c r="AF97" s="384"/>
      <c r="AG97" s="384"/>
      <c r="AH97" s="384"/>
      <c r="AI97" s="384"/>
      <c r="AJ97" s="384"/>
      <c r="AK97" s="384"/>
      <c r="AL97" s="384"/>
      <c r="AM97" s="384"/>
      <c r="AN97" s="384"/>
      <c r="AO97" s="384"/>
      <c r="AP97" s="384"/>
      <c r="AQ97" s="384"/>
      <c r="AR97" s="385"/>
      <c r="AS97" s="383"/>
      <c r="AT97" s="384"/>
      <c r="AU97" s="384"/>
      <c r="AV97" s="384"/>
      <c r="AW97" s="384"/>
      <c r="AX97" s="384"/>
      <c r="AY97" s="384"/>
      <c r="AZ97" s="384"/>
      <c r="BA97" s="384"/>
      <c r="BB97" s="385"/>
      <c r="BC97" s="383" t="s">
        <v>231</v>
      </c>
      <c r="BD97" s="384"/>
      <c r="BE97" s="384"/>
      <c r="BF97" s="384"/>
      <c r="BG97" s="384"/>
      <c r="BH97" s="384"/>
      <c r="BI97" s="384"/>
      <c r="BJ97" s="384"/>
      <c r="BK97" s="384"/>
      <c r="BL97" s="384"/>
      <c r="BM97" s="385"/>
      <c r="BN97" s="383" t="s">
        <v>232</v>
      </c>
      <c r="BO97" s="384"/>
      <c r="BP97" s="384"/>
      <c r="BQ97" s="384"/>
      <c r="BR97" s="384"/>
      <c r="BS97" s="384"/>
      <c r="BT97" s="384"/>
      <c r="BU97" s="384"/>
      <c r="BV97" s="384"/>
      <c r="BW97" s="384"/>
      <c r="BX97" s="384"/>
      <c r="BY97" s="384"/>
      <c r="BZ97" s="384"/>
      <c r="CA97" s="384"/>
      <c r="CB97" s="385"/>
    </row>
    <row r="98" spans="1:80" x14ac:dyDescent="0.25">
      <c r="A98" s="383"/>
      <c r="B98" s="384"/>
      <c r="C98" s="384"/>
      <c r="D98" s="385"/>
      <c r="E98" s="383"/>
      <c r="F98" s="384"/>
      <c r="G98" s="384"/>
      <c r="H98" s="384"/>
      <c r="I98" s="384"/>
      <c r="J98" s="384"/>
      <c r="K98" s="384"/>
      <c r="L98" s="384"/>
      <c r="M98" s="384"/>
      <c r="N98" s="384"/>
      <c r="O98" s="384"/>
      <c r="P98" s="384"/>
      <c r="Q98" s="384"/>
      <c r="R98" s="384"/>
      <c r="S98" s="384"/>
      <c r="T98" s="384"/>
      <c r="U98" s="384"/>
      <c r="V98" s="384"/>
      <c r="W98" s="384"/>
      <c r="X98" s="384"/>
      <c r="Y98" s="384"/>
      <c r="Z98" s="384"/>
      <c r="AA98" s="384"/>
      <c r="AB98" s="384"/>
      <c r="AC98" s="384"/>
      <c r="AD98" s="384"/>
      <c r="AE98" s="384"/>
      <c r="AF98" s="384"/>
      <c r="AG98" s="384"/>
      <c r="AH98" s="384"/>
      <c r="AI98" s="384"/>
      <c r="AJ98" s="384"/>
      <c r="AK98" s="384"/>
      <c r="AL98" s="384"/>
      <c r="AM98" s="384"/>
      <c r="AN98" s="384"/>
      <c r="AO98" s="384"/>
      <c r="AP98" s="384"/>
      <c r="AQ98" s="384"/>
      <c r="AR98" s="385"/>
      <c r="AS98" s="383"/>
      <c r="AT98" s="384"/>
      <c r="AU98" s="384"/>
      <c r="AV98" s="384"/>
      <c r="AW98" s="384"/>
      <c r="AX98" s="384"/>
      <c r="AY98" s="384"/>
      <c r="AZ98" s="384"/>
      <c r="BA98" s="384"/>
      <c r="BB98" s="385"/>
      <c r="BC98" s="383" t="s">
        <v>131</v>
      </c>
      <c r="BD98" s="384"/>
      <c r="BE98" s="384"/>
      <c r="BF98" s="384"/>
      <c r="BG98" s="384"/>
      <c r="BH98" s="384"/>
      <c r="BI98" s="384"/>
      <c r="BJ98" s="384"/>
      <c r="BK98" s="384"/>
      <c r="BL98" s="384"/>
      <c r="BM98" s="385"/>
      <c r="BN98" s="383"/>
      <c r="BO98" s="384"/>
      <c r="BP98" s="384"/>
      <c r="BQ98" s="384"/>
      <c r="BR98" s="384"/>
      <c r="BS98" s="384"/>
      <c r="BT98" s="384"/>
      <c r="BU98" s="384"/>
      <c r="BV98" s="384"/>
      <c r="BW98" s="384"/>
      <c r="BX98" s="384"/>
      <c r="BY98" s="384"/>
      <c r="BZ98" s="384"/>
      <c r="CA98" s="384"/>
      <c r="CB98" s="385"/>
    </row>
    <row r="99" spans="1:80" x14ac:dyDescent="0.25">
      <c r="A99" s="392"/>
      <c r="B99" s="393"/>
      <c r="C99" s="393"/>
      <c r="D99" s="394"/>
      <c r="E99" s="392">
        <v>1</v>
      </c>
      <c r="F99" s="393"/>
      <c r="G99" s="393"/>
      <c r="H99" s="393"/>
      <c r="I99" s="393"/>
      <c r="J99" s="393"/>
      <c r="K99" s="393"/>
      <c r="L99" s="393"/>
      <c r="M99" s="393"/>
      <c r="N99" s="393"/>
      <c r="O99" s="393"/>
      <c r="P99" s="393"/>
      <c r="Q99" s="393"/>
      <c r="R99" s="393"/>
      <c r="S99" s="393"/>
      <c r="T99" s="393"/>
      <c r="U99" s="393"/>
      <c r="V99" s="393"/>
      <c r="W99" s="393"/>
      <c r="X99" s="393"/>
      <c r="Y99" s="393"/>
      <c r="Z99" s="393"/>
      <c r="AA99" s="393"/>
      <c r="AB99" s="393"/>
      <c r="AC99" s="393"/>
      <c r="AD99" s="393"/>
      <c r="AE99" s="393"/>
      <c r="AF99" s="393"/>
      <c r="AG99" s="393"/>
      <c r="AH99" s="393"/>
      <c r="AI99" s="393"/>
      <c r="AJ99" s="393"/>
      <c r="AK99" s="393"/>
      <c r="AL99" s="393"/>
      <c r="AM99" s="393"/>
      <c r="AN99" s="393"/>
      <c r="AO99" s="393"/>
      <c r="AP99" s="393"/>
      <c r="AQ99" s="393"/>
      <c r="AR99" s="394"/>
      <c r="AS99" s="392">
        <v>2</v>
      </c>
      <c r="AT99" s="393"/>
      <c r="AU99" s="393"/>
      <c r="AV99" s="393"/>
      <c r="AW99" s="393"/>
      <c r="AX99" s="393"/>
      <c r="AY99" s="393"/>
      <c r="AZ99" s="393"/>
      <c r="BA99" s="393"/>
      <c r="BB99" s="394"/>
      <c r="BC99" s="392">
        <v>3</v>
      </c>
      <c r="BD99" s="393"/>
      <c r="BE99" s="393"/>
      <c r="BF99" s="393"/>
      <c r="BG99" s="393"/>
      <c r="BH99" s="393"/>
      <c r="BI99" s="393"/>
      <c r="BJ99" s="393"/>
      <c r="BK99" s="393"/>
      <c r="BL99" s="393"/>
      <c r="BM99" s="394"/>
      <c r="BN99" s="392">
        <v>4</v>
      </c>
      <c r="BO99" s="393"/>
      <c r="BP99" s="393"/>
      <c r="BQ99" s="393"/>
      <c r="BR99" s="393"/>
      <c r="BS99" s="393"/>
      <c r="BT99" s="393"/>
      <c r="BU99" s="393"/>
      <c r="BV99" s="393"/>
      <c r="BW99" s="393"/>
      <c r="BX99" s="393"/>
      <c r="BY99" s="393"/>
      <c r="BZ99" s="393"/>
      <c r="CA99" s="393"/>
      <c r="CB99" s="394"/>
    </row>
    <row r="100" spans="1:80" ht="15" customHeight="1" x14ac:dyDescent="0.25">
      <c r="A100" s="578">
        <v>1</v>
      </c>
      <c r="B100" s="579"/>
      <c r="C100" s="579"/>
      <c r="D100" s="580"/>
      <c r="E100" s="581" t="s">
        <v>425</v>
      </c>
      <c r="F100" s="582"/>
      <c r="G100" s="582"/>
      <c r="H100" s="582"/>
      <c r="I100" s="582"/>
      <c r="J100" s="582"/>
      <c r="K100" s="582"/>
      <c r="L100" s="582"/>
      <c r="M100" s="582"/>
      <c r="N100" s="582"/>
      <c r="O100" s="582"/>
      <c r="P100" s="582"/>
      <c r="Q100" s="582"/>
      <c r="R100" s="582"/>
      <c r="S100" s="582"/>
      <c r="T100" s="582"/>
      <c r="U100" s="582"/>
      <c r="V100" s="582"/>
      <c r="W100" s="582"/>
      <c r="X100" s="582"/>
      <c r="Y100" s="582"/>
      <c r="Z100" s="582"/>
      <c r="AA100" s="582"/>
      <c r="AB100" s="582"/>
      <c r="AC100" s="582"/>
      <c r="AD100" s="582"/>
      <c r="AE100" s="582"/>
      <c r="AF100" s="582"/>
      <c r="AG100" s="582"/>
      <c r="AH100" s="582"/>
      <c r="AI100" s="582"/>
      <c r="AJ100" s="582"/>
      <c r="AK100" s="582"/>
      <c r="AL100" s="582"/>
      <c r="AM100" s="582"/>
      <c r="AN100" s="582"/>
      <c r="AO100" s="582"/>
      <c r="AP100" s="582"/>
      <c r="AQ100" s="582"/>
      <c r="AR100" s="583"/>
      <c r="AS100" s="425"/>
      <c r="AT100" s="426"/>
      <c r="AU100" s="426"/>
      <c r="AV100" s="426"/>
      <c r="AW100" s="426"/>
      <c r="AX100" s="426"/>
      <c r="AY100" s="426"/>
      <c r="AZ100" s="426"/>
      <c r="BA100" s="426"/>
      <c r="BB100" s="427"/>
      <c r="BC100" s="407"/>
      <c r="BD100" s="408"/>
      <c r="BE100" s="408"/>
      <c r="BF100" s="408"/>
      <c r="BG100" s="408"/>
      <c r="BH100" s="408"/>
      <c r="BI100" s="408"/>
      <c r="BJ100" s="408"/>
      <c r="BK100" s="408"/>
      <c r="BL100" s="408"/>
      <c r="BM100" s="409"/>
      <c r="BN100" s="584">
        <f>SUM(BN101:CB121)</f>
        <v>20374</v>
      </c>
      <c r="BO100" s="585"/>
      <c r="BP100" s="585"/>
      <c r="BQ100" s="585"/>
      <c r="BR100" s="585"/>
      <c r="BS100" s="585"/>
      <c r="BT100" s="585"/>
      <c r="BU100" s="585"/>
      <c r="BV100" s="585"/>
      <c r="BW100" s="585"/>
      <c r="BX100" s="585"/>
      <c r="BY100" s="585"/>
      <c r="BZ100" s="585"/>
      <c r="CA100" s="585"/>
      <c r="CB100" s="586"/>
    </row>
    <row r="101" spans="1:80" ht="15" customHeight="1" x14ac:dyDescent="0.25">
      <c r="A101" s="407"/>
      <c r="B101" s="408"/>
      <c r="C101" s="408"/>
      <c r="D101" s="409"/>
      <c r="E101" s="422" t="s">
        <v>426</v>
      </c>
      <c r="F101" s="587"/>
      <c r="G101" s="587"/>
      <c r="H101" s="587"/>
      <c r="I101" s="587"/>
      <c r="J101" s="587"/>
      <c r="K101" s="587"/>
      <c r="L101" s="587"/>
      <c r="M101" s="587"/>
      <c r="N101" s="587"/>
      <c r="O101" s="587"/>
      <c r="P101" s="587"/>
      <c r="Q101" s="587"/>
      <c r="R101" s="587"/>
      <c r="S101" s="587"/>
      <c r="T101" s="587"/>
      <c r="U101" s="587"/>
      <c r="V101" s="587"/>
      <c r="W101" s="587"/>
      <c r="X101" s="587"/>
      <c r="Y101" s="587"/>
      <c r="Z101" s="587"/>
      <c r="AA101" s="587"/>
      <c r="AB101" s="587"/>
      <c r="AC101" s="587"/>
      <c r="AD101" s="587"/>
      <c r="AE101" s="587"/>
      <c r="AF101" s="587"/>
      <c r="AG101" s="587"/>
      <c r="AH101" s="587"/>
      <c r="AI101" s="587"/>
      <c r="AJ101" s="587"/>
      <c r="AK101" s="587"/>
      <c r="AL101" s="587"/>
      <c r="AM101" s="587"/>
      <c r="AN101" s="587"/>
      <c r="AO101" s="587"/>
      <c r="AP101" s="587"/>
      <c r="AQ101" s="587"/>
      <c r="AR101" s="588"/>
      <c r="AS101" s="425">
        <v>4</v>
      </c>
      <c r="AT101" s="426"/>
      <c r="AU101" s="426"/>
      <c r="AV101" s="426"/>
      <c r="AW101" s="426"/>
      <c r="AX101" s="426"/>
      <c r="AY101" s="426"/>
      <c r="AZ101" s="426"/>
      <c r="BA101" s="426"/>
      <c r="BB101" s="427"/>
      <c r="BC101" s="404">
        <v>230</v>
      </c>
      <c r="BD101" s="405"/>
      <c r="BE101" s="405"/>
      <c r="BF101" s="405"/>
      <c r="BG101" s="405"/>
      <c r="BH101" s="405"/>
      <c r="BI101" s="405"/>
      <c r="BJ101" s="405"/>
      <c r="BK101" s="405"/>
      <c r="BL101" s="405"/>
      <c r="BM101" s="406"/>
      <c r="BN101" s="541">
        <f t="shared" ref="BN101:BN121" si="2">BC101*AS101</f>
        <v>920</v>
      </c>
      <c r="BO101" s="542"/>
      <c r="BP101" s="542"/>
      <c r="BQ101" s="542"/>
      <c r="BR101" s="542"/>
      <c r="BS101" s="542"/>
      <c r="BT101" s="542"/>
      <c r="BU101" s="542"/>
      <c r="BV101" s="542"/>
      <c r="BW101" s="542"/>
      <c r="BX101" s="542"/>
      <c r="BY101" s="542"/>
      <c r="BZ101" s="542"/>
      <c r="CA101" s="542"/>
      <c r="CB101" s="543"/>
    </row>
    <row r="102" spans="1:80" ht="15" customHeight="1" x14ac:dyDescent="0.25">
      <c r="A102" s="407"/>
      <c r="B102" s="408"/>
      <c r="C102" s="408"/>
      <c r="D102" s="409"/>
      <c r="E102" s="422" t="s">
        <v>427</v>
      </c>
      <c r="F102" s="423"/>
      <c r="G102" s="423"/>
      <c r="H102" s="423"/>
      <c r="I102" s="423"/>
      <c r="J102" s="423"/>
      <c r="K102" s="423"/>
      <c r="L102" s="423"/>
      <c r="M102" s="423"/>
      <c r="N102" s="423"/>
      <c r="O102" s="423"/>
      <c r="P102" s="423"/>
      <c r="Q102" s="423"/>
      <c r="R102" s="423"/>
      <c r="S102" s="423"/>
      <c r="T102" s="423"/>
      <c r="U102" s="423"/>
      <c r="V102" s="423"/>
      <c r="W102" s="423"/>
      <c r="X102" s="423"/>
      <c r="Y102" s="423"/>
      <c r="Z102" s="423"/>
      <c r="AA102" s="423"/>
      <c r="AB102" s="423"/>
      <c r="AC102" s="423"/>
      <c r="AD102" s="423"/>
      <c r="AE102" s="423"/>
      <c r="AF102" s="423"/>
      <c r="AG102" s="423"/>
      <c r="AH102" s="423"/>
      <c r="AI102" s="423"/>
      <c r="AJ102" s="423"/>
      <c r="AK102" s="423"/>
      <c r="AL102" s="423"/>
      <c r="AM102" s="423"/>
      <c r="AN102" s="423"/>
      <c r="AO102" s="423"/>
      <c r="AP102" s="423"/>
      <c r="AQ102" s="423"/>
      <c r="AR102" s="424"/>
      <c r="AS102" s="425">
        <v>25</v>
      </c>
      <c r="AT102" s="426"/>
      <c r="AU102" s="426"/>
      <c r="AV102" s="426"/>
      <c r="AW102" s="426"/>
      <c r="AX102" s="426"/>
      <c r="AY102" s="426"/>
      <c r="AZ102" s="426"/>
      <c r="BA102" s="426"/>
      <c r="BB102" s="427"/>
      <c r="BC102" s="404">
        <v>56</v>
      </c>
      <c r="BD102" s="405"/>
      <c r="BE102" s="405"/>
      <c r="BF102" s="405"/>
      <c r="BG102" s="405"/>
      <c r="BH102" s="405"/>
      <c r="BI102" s="405"/>
      <c r="BJ102" s="405"/>
      <c r="BK102" s="405"/>
      <c r="BL102" s="405"/>
      <c r="BM102" s="406"/>
      <c r="BN102" s="541">
        <f t="shared" si="2"/>
        <v>1400</v>
      </c>
      <c r="BO102" s="542"/>
      <c r="BP102" s="542"/>
      <c r="BQ102" s="542"/>
      <c r="BR102" s="542"/>
      <c r="BS102" s="542"/>
      <c r="BT102" s="542"/>
      <c r="BU102" s="542"/>
      <c r="BV102" s="542"/>
      <c r="BW102" s="542"/>
      <c r="BX102" s="542"/>
      <c r="BY102" s="542"/>
      <c r="BZ102" s="542"/>
      <c r="CA102" s="542"/>
      <c r="CB102" s="543"/>
    </row>
    <row r="103" spans="1:80" ht="15" customHeight="1" x14ac:dyDescent="0.25">
      <c r="A103" s="407"/>
      <c r="B103" s="408"/>
      <c r="C103" s="408"/>
      <c r="D103" s="409"/>
      <c r="E103" s="422" t="s">
        <v>428</v>
      </c>
      <c r="F103" s="423"/>
      <c r="G103" s="423"/>
      <c r="H103" s="423"/>
      <c r="I103" s="423"/>
      <c r="J103" s="423"/>
      <c r="K103" s="423"/>
      <c r="L103" s="423"/>
      <c r="M103" s="423"/>
      <c r="N103" s="423"/>
      <c r="O103" s="423"/>
      <c r="P103" s="423"/>
      <c r="Q103" s="423"/>
      <c r="R103" s="423"/>
      <c r="S103" s="423"/>
      <c r="T103" s="423"/>
      <c r="U103" s="423"/>
      <c r="V103" s="423"/>
      <c r="W103" s="423"/>
      <c r="X103" s="423"/>
      <c r="Y103" s="423"/>
      <c r="Z103" s="423"/>
      <c r="AA103" s="423"/>
      <c r="AB103" s="423"/>
      <c r="AC103" s="423"/>
      <c r="AD103" s="423"/>
      <c r="AE103" s="423"/>
      <c r="AF103" s="423"/>
      <c r="AG103" s="423"/>
      <c r="AH103" s="423"/>
      <c r="AI103" s="423"/>
      <c r="AJ103" s="423"/>
      <c r="AK103" s="423"/>
      <c r="AL103" s="423"/>
      <c r="AM103" s="423"/>
      <c r="AN103" s="423"/>
      <c r="AO103" s="423"/>
      <c r="AP103" s="423"/>
      <c r="AQ103" s="423"/>
      <c r="AR103" s="424"/>
      <c r="AS103" s="425">
        <v>4</v>
      </c>
      <c r="AT103" s="426"/>
      <c r="AU103" s="426"/>
      <c r="AV103" s="426"/>
      <c r="AW103" s="426"/>
      <c r="AX103" s="426"/>
      <c r="AY103" s="426"/>
      <c r="AZ103" s="426"/>
      <c r="BA103" s="426"/>
      <c r="BB103" s="427"/>
      <c r="BC103" s="404">
        <v>45</v>
      </c>
      <c r="BD103" s="405"/>
      <c r="BE103" s="405"/>
      <c r="BF103" s="405"/>
      <c r="BG103" s="405"/>
      <c r="BH103" s="405"/>
      <c r="BI103" s="405"/>
      <c r="BJ103" s="405"/>
      <c r="BK103" s="405"/>
      <c r="BL103" s="405"/>
      <c r="BM103" s="406"/>
      <c r="BN103" s="541">
        <f t="shared" si="2"/>
        <v>180</v>
      </c>
      <c r="BO103" s="542"/>
      <c r="BP103" s="542"/>
      <c r="BQ103" s="542"/>
      <c r="BR103" s="542"/>
      <c r="BS103" s="542"/>
      <c r="BT103" s="542"/>
      <c r="BU103" s="542"/>
      <c r="BV103" s="542"/>
      <c r="BW103" s="542"/>
      <c r="BX103" s="542"/>
      <c r="BY103" s="542"/>
      <c r="BZ103" s="542"/>
      <c r="CA103" s="542"/>
      <c r="CB103" s="543"/>
    </row>
    <row r="104" spans="1:80" ht="15" customHeight="1" x14ac:dyDescent="0.25">
      <c r="A104" s="407"/>
      <c r="B104" s="408"/>
      <c r="C104" s="408"/>
      <c r="D104" s="409"/>
      <c r="E104" s="422" t="s">
        <v>429</v>
      </c>
      <c r="F104" s="423"/>
      <c r="G104" s="423"/>
      <c r="H104" s="423"/>
      <c r="I104" s="423"/>
      <c r="J104" s="423"/>
      <c r="K104" s="423"/>
      <c r="L104" s="423"/>
      <c r="M104" s="423"/>
      <c r="N104" s="423"/>
      <c r="O104" s="423"/>
      <c r="P104" s="423"/>
      <c r="Q104" s="423"/>
      <c r="R104" s="423"/>
      <c r="S104" s="423"/>
      <c r="T104" s="423"/>
      <c r="U104" s="423"/>
      <c r="V104" s="423"/>
      <c r="W104" s="423"/>
      <c r="X104" s="423"/>
      <c r="Y104" s="423"/>
      <c r="Z104" s="423"/>
      <c r="AA104" s="423"/>
      <c r="AB104" s="423"/>
      <c r="AC104" s="423"/>
      <c r="AD104" s="423"/>
      <c r="AE104" s="423"/>
      <c r="AF104" s="423"/>
      <c r="AG104" s="423"/>
      <c r="AH104" s="423"/>
      <c r="AI104" s="423"/>
      <c r="AJ104" s="423"/>
      <c r="AK104" s="423"/>
      <c r="AL104" s="423"/>
      <c r="AM104" s="423"/>
      <c r="AN104" s="423"/>
      <c r="AO104" s="423"/>
      <c r="AP104" s="423"/>
      <c r="AQ104" s="423"/>
      <c r="AR104" s="424"/>
      <c r="AS104" s="425">
        <v>8</v>
      </c>
      <c r="AT104" s="426"/>
      <c r="AU104" s="426"/>
      <c r="AV104" s="426"/>
      <c r="AW104" s="426"/>
      <c r="AX104" s="426"/>
      <c r="AY104" s="426"/>
      <c r="AZ104" s="426"/>
      <c r="BA104" s="426"/>
      <c r="BB104" s="427"/>
      <c r="BC104" s="404">
        <v>70</v>
      </c>
      <c r="BD104" s="405"/>
      <c r="BE104" s="405"/>
      <c r="BF104" s="405"/>
      <c r="BG104" s="405"/>
      <c r="BH104" s="405"/>
      <c r="BI104" s="405"/>
      <c r="BJ104" s="405"/>
      <c r="BK104" s="405"/>
      <c r="BL104" s="405"/>
      <c r="BM104" s="406"/>
      <c r="BN104" s="541">
        <f t="shared" si="2"/>
        <v>560</v>
      </c>
      <c r="BO104" s="542"/>
      <c r="BP104" s="542"/>
      <c r="BQ104" s="542"/>
      <c r="BR104" s="542"/>
      <c r="BS104" s="542"/>
      <c r="BT104" s="542"/>
      <c r="BU104" s="542"/>
      <c r="BV104" s="542"/>
      <c r="BW104" s="542"/>
      <c r="BX104" s="542"/>
      <c r="BY104" s="542"/>
      <c r="BZ104" s="542"/>
      <c r="CA104" s="542"/>
      <c r="CB104" s="543"/>
    </row>
    <row r="105" spans="1:80" ht="15" customHeight="1" x14ac:dyDescent="0.25">
      <c r="A105" s="407"/>
      <c r="B105" s="408"/>
      <c r="C105" s="408"/>
      <c r="D105" s="409"/>
      <c r="E105" s="422" t="s">
        <v>430</v>
      </c>
      <c r="F105" s="423"/>
      <c r="G105" s="423"/>
      <c r="H105" s="423"/>
      <c r="I105" s="423"/>
      <c r="J105" s="423"/>
      <c r="K105" s="423"/>
      <c r="L105" s="423"/>
      <c r="M105" s="423"/>
      <c r="N105" s="423"/>
      <c r="O105" s="423"/>
      <c r="P105" s="423"/>
      <c r="Q105" s="423"/>
      <c r="R105" s="423"/>
      <c r="S105" s="423"/>
      <c r="T105" s="423"/>
      <c r="U105" s="423"/>
      <c r="V105" s="423"/>
      <c r="W105" s="423"/>
      <c r="X105" s="423"/>
      <c r="Y105" s="423"/>
      <c r="Z105" s="423"/>
      <c r="AA105" s="423"/>
      <c r="AB105" s="423"/>
      <c r="AC105" s="423"/>
      <c r="AD105" s="423"/>
      <c r="AE105" s="423"/>
      <c r="AF105" s="423"/>
      <c r="AG105" s="423"/>
      <c r="AH105" s="423"/>
      <c r="AI105" s="423"/>
      <c r="AJ105" s="423"/>
      <c r="AK105" s="423"/>
      <c r="AL105" s="423"/>
      <c r="AM105" s="423"/>
      <c r="AN105" s="423"/>
      <c r="AO105" s="423"/>
      <c r="AP105" s="423"/>
      <c r="AQ105" s="423"/>
      <c r="AR105" s="424"/>
      <c r="AS105" s="593">
        <v>12</v>
      </c>
      <c r="AT105" s="594"/>
      <c r="AU105" s="594"/>
      <c r="AV105" s="594"/>
      <c r="AW105" s="594"/>
      <c r="AX105" s="594"/>
      <c r="AY105" s="594"/>
      <c r="AZ105" s="594"/>
      <c r="BA105" s="594"/>
      <c r="BB105" s="595"/>
      <c r="BC105" s="404">
        <v>92</v>
      </c>
      <c r="BD105" s="405"/>
      <c r="BE105" s="405"/>
      <c r="BF105" s="405"/>
      <c r="BG105" s="405"/>
      <c r="BH105" s="405"/>
      <c r="BI105" s="405"/>
      <c r="BJ105" s="405"/>
      <c r="BK105" s="405"/>
      <c r="BL105" s="405"/>
      <c r="BM105" s="406"/>
      <c r="BN105" s="541">
        <f t="shared" si="2"/>
        <v>1104</v>
      </c>
      <c r="BO105" s="542"/>
      <c r="BP105" s="542"/>
      <c r="BQ105" s="542"/>
      <c r="BR105" s="542"/>
      <c r="BS105" s="542"/>
      <c r="BT105" s="542"/>
      <c r="BU105" s="542"/>
      <c r="BV105" s="542"/>
      <c r="BW105" s="542"/>
      <c r="BX105" s="542"/>
      <c r="BY105" s="542"/>
      <c r="BZ105" s="542"/>
      <c r="CA105" s="542"/>
      <c r="CB105" s="543"/>
    </row>
    <row r="106" spans="1:80" ht="15" customHeight="1" x14ac:dyDescent="0.25">
      <c r="A106" s="407"/>
      <c r="B106" s="408"/>
      <c r="C106" s="408"/>
      <c r="D106" s="409"/>
      <c r="E106" s="422" t="s">
        <v>431</v>
      </c>
      <c r="F106" s="423"/>
      <c r="G106" s="423"/>
      <c r="H106" s="423"/>
      <c r="I106" s="423"/>
      <c r="J106" s="423"/>
      <c r="K106" s="423"/>
      <c r="L106" s="423"/>
      <c r="M106" s="423"/>
      <c r="N106" s="423"/>
      <c r="O106" s="423"/>
      <c r="P106" s="423"/>
      <c r="Q106" s="423"/>
      <c r="R106" s="423"/>
      <c r="S106" s="423"/>
      <c r="T106" s="423"/>
      <c r="U106" s="423"/>
      <c r="V106" s="423"/>
      <c r="W106" s="423"/>
      <c r="X106" s="423"/>
      <c r="Y106" s="423"/>
      <c r="Z106" s="423"/>
      <c r="AA106" s="423"/>
      <c r="AB106" s="423"/>
      <c r="AC106" s="423"/>
      <c r="AD106" s="423"/>
      <c r="AE106" s="423"/>
      <c r="AF106" s="423"/>
      <c r="AG106" s="423"/>
      <c r="AH106" s="423"/>
      <c r="AI106" s="423"/>
      <c r="AJ106" s="423"/>
      <c r="AK106" s="423"/>
      <c r="AL106" s="423"/>
      <c r="AM106" s="423"/>
      <c r="AN106" s="423"/>
      <c r="AO106" s="423"/>
      <c r="AP106" s="423"/>
      <c r="AQ106" s="423"/>
      <c r="AR106" s="424"/>
      <c r="AS106" s="593">
        <v>10</v>
      </c>
      <c r="AT106" s="594"/>
      <c r="AU106" s="594"/>
      <c r="AV106" s="594"/>
      <c r="AW106" s="594"/>
      <c r="AX106" s="594"/>
      <c r="AY106" s="594"/>
      <c r="AZ106" s="594"/>
      <c r="BA106" s="594"/>
      <c r="BB106" s="595"/>
      <c r="BC106" s="404">
        <v>44.91</v>
      </c>
      <c r="BD106" s="405"/>
      <c r="BE106" s="405"/>
      <c r="BF106" s="405"/>
      <c r="BG106" s="405"/>
      <c r="BH106" s="405"/>
      <c r="BI106" s="405"/>
      <c r="BJ106" s="405"/>
      <c r="BK106" s="405"/>
      <c r="BL106" s="405"/>
      <c r="BM106" s="406"/>
      <c r="BN106" s="541">
        <f t="shared" si="2"/>
        <v>449.09999999999997</v>
      </c>
      <c r="BO106" s="542"/>
      <c r="BP106" s="542"/>
      <c r="BQ106" s="542"/>
      <c r="BR106" s="542"/>
      <c r="BS106" s="542"/>
      <c r="BT106" s="542"/>
      <c r="BU106" s="542"/>
      <c r="BV106" s="542"/>
      <c r="BW106" s="542"/>
      <c r="BX106" s="542"/>
      <c r="BY106" s="542"/>
      <c r="BZ106" s="542"/>
      <c r="CA106" s="542"/>
      <c r="CB106" s="543"/>
    </row>
    <row r="107" spans="1:80" ht="15" customHeight="1" x14ac:dyDescent="0.25">
      <c r="A107" s="407"/>
      <c r="B107" s="408"/>
      <c r="C107" s="408"/>
      <c r="D107" s="409"/>
      <c r="E107" s="422" t="s">
        <v>432</v>
      </c>
      <c r="F107" s="423"/>
      <c r="G107" s="423"/>
      <c r="H107" s="423"/>
      <c r="I107" s="423"/>
      <c r="J107" s="423"/>
      <c r="K107" s="423"/>
      <c r="L107" s="423"/>
      <c r="M107" s="423"/>
      <c r="N107" s="423"/>
      <c r="O107" s="423"/>
      <c r="P107" s="423"/>
      <c r="Q107" s="423"/>
      <c r="R107" s="423"/>
      <c r="S107" s="423"/>
      <c r="T107" s="423"/>
      <c r="U107" s="423"/>
      <c r="V107" s="423"/>
      <c r="W107" s="423"/>
      <c r="X107" s="423"/>
      <c r="Y107" s="423"/>
      <c r="Z107" s="423"/>
      <c r="AA107" s="423"/>
      <c r="AB107" s="423"/>
      <c r="AC107" s="423"/>
      <c r="AD107" s="423"/>
      <c r="AE107" s="423"/>
      <c r="AF107" s="423"/>
      <c r="AG107" s="423"/>
      <c r="AH107" s="423"/>
      <c r="AI107" s="423"/>
      <c r="AJ107" s="423"/>
      <c r="AK107" s="423"/>
      <c r="AL107" s="423"/>
      <c r="AM107" s="423"/>
      <c r="AN107" s="423"/>
      <c r="AO107" s="423"/>
      <c r="AP107" s="423"/>
      <c r="AQ107" s="423"/>
      <c r="AR107" s="424"/>
      <c r="AS107" s="425">
        <v>20</v>
      </c>
      <c r="AT107" s="426"/>
      <c r="AU107" s="426"/>
      <c r="AV107" s="426"/>
      <c r="AW107" s="426"/>
      <c r="AX107" s="426"/>
      <c r="AY107" s="426"/>
      <c r="AZ107" s="426"/>
      <c r="BA107" s="426"/>
      <c r="BB107" s="427"/>
      <c r="BC107" s="404">
        <v>22</v>
      </c>
      <c r="BD107" s="405"/>
      <c r="BE107" s="405"/>
      <c r="BF107" s="405"/>
      <c r="BG107" s="405"/>
      <c r="BH107" s="405"/>
      <c r="BI107" s="405"/>
      <c r="BJ107" s="405"/>
      <c r="BK107" s="405"/>
      <c r="BL107" s="405"/>
      <c r="BM107" s="406"/>
      <c r="BN107" s="541">
        <f t="shared" si="2"/>
        <v>440</v>
      </c>
      <c r="BO107" s="542"/>
      <c r="BP107" s="542"/>
      <c r="BQ107" s="542"/>
      <c r="BR107" s="542"/>
      <c r="BS107" s="542"/>
      <c r="BT107" s="542"/>
      <c r="BU107" s="542"/>
      <c r="BV107" s="542"/>
      <c r="BW107" s="542"/>
      <c r="BX107" s="542"/>
      <c r="BY107" s="542"/>
      <c r="BZ107" s="542"/>
      <c r="CA107" s="542"/>
      <c r="CB107" s="543"/>
    </row>
    <row r="108" spans="1:80" ht="15" customHeight="1" x14ac:dyDescent="0.25">
      <c r="A108" s="407"/>
      <c r="B108" s="408"/>
      <c r="C108" s="408"/>
      <c r="D108" s="409"/>
      <c r="E108" s="422" t="s">
        <v>433</v>
      </c>
      <c r="F108" s="423"/>
      <c r="G108" s="423"/>
      <c r="H108" s="423"/>
      <c r="I108" s="423"/>
      <c r="J108" s="423"/>
      <c r="K108" s="423"/>
      <c r="L108" s="423"/>
      <c r="M108" s="423"/>
      <c r="N108" s="423"/>
      <c r="O108" s="423"/>
      <c r="P108" s="423"/>
      <c r="Q108" s="423"/>
      <c r="R108" s="423"/>
      <c r="S108" s="423"/>
      <c r="T108" s="423"/>
      <c r="U108" s="423"/>
      <c r="V108" s="423"/>
      <c r="W108" s="423"/>
      <c r="X108" s="423"/>
      <c r="Y108" s="423"/>
      <c r="Z108" s="423"/>
      <c r="AA108" s="423"/>
      <c r="AB108" s="423"/>
      <c r="AC108" s="423"/>
      <c r="AD108" s="423"/>
      <c r="AE108" s="423"/>
      <c r="AF108" s="423"/>
      <c r="AG108" s="423"/>
      <c r="AH108" s="423"/>
      <c r="AI108" s="423"/>
      <c r="AJ108" s="423"/>
      <c r="AK108" s="423"/>
      <c r="AL108" s="423"/>
      <c r="AM108" s="423"/>
      <c r="AN108" s="423"/>
      <c r="AO108" s="423"/>
      <c r="AP108" s="423"/>
      <c r="AQ108" s="423"/>
      <c r="AR108" s="424"/>
      <c r="AS108" s="593">
        <v>35</v>
      </c>
      <c r="AT108" s="594"/>
      <c r="AU108" s="594"/>
      <c r="AV108" s="594"/>
      <c r="AW108" s="594"/>
      <c r="AX108" s="594"/>
      <c r="AY108" s="594"/>
      <c r="AZ108" s="594"/>
      <c r="BA108" s="594"/>
      <c r="BB108" s="595"/>
      <c r="BC108" s="404">
        <v>14</v>
      </c>
      <c r="BD108" s="405"/>
      <c r="BE108" s="405"/>
      <c r="BF108" s="405"/>
      <c r="BG108" s="405"/>
      <c r="BH108" s="405"/>
      <c r="BI108" s="405"/>
      <c r="BJ108" s="405"/>
      <c r="BK108" s="405"/>
      <c r="BL108" s="405"/>
      <c r="BM108" s="406"/>
      <c r="BN108" s="541">
        <f t="shared" si="2"/>
        <v>490</v>
      </c>
      <c r="BO108" s="542"/>
      <c r="BP108" s="542"/>
      <c r="BQ108" s="542"/>
      <c r="BR108" s="542"/>
      <c r="BS108" s="542"/>
      <c r="BT108" s="542"/>
      <c r="BU108" s="542"/>
      <c r="BV108" s="542"/>
      <c r="BW108" s="542"/>
      <c r="BX108" s="542"/>
      <c r="BY108" s="542"/>
      <c r="BZ108" s="542"/>
      <c r="CA108" s="542"/>
      <c r="CB108" s="543"/>
    </row>
    <row r="109" spans="1:80" ht="15" customHeight="1" x14ac:dyDescent="0.25">
      <c r="A109" s="407"/>
      <c r="B109" s="408"/>
      <c r="C109" s="408"/>
      <c r="D109" s="409"/>
      <c r="E109" s="422" t="s">
        <v>434</v>
      </c>
      <c r="F109" s="423"/>
      <c r="G109" s="423"/>
      <c r="H109" s="423"/>
      <c r="I109" s="423"/>
      <c r="J109" s="423"/>
      <c r="K109" s="423"/>
      <c r="L109" s="423"/>
      <c r="M109" s="423"/>
      <c r="N109" s="423"/>
      <c r="O109" s="423"/>
      <c r="P109" s="423"/>
      <c r="Q109" s="423"/>
      <c r="R109" s="423"/>
      <c r="S109" s="423"/>
      <c r="T109" s="423"/>
      <c r="U109" s="423"/>
      <c r="V109" s="423"/>
      <c r="W109" s="423"/>
      <c r="X109" s="423"/>
      <c r="Y109" s="423"/>
      <c r="Z109" s="423"/>
      <c r="AA109" s="423"/>
      <c r="AB109" s="423"/>
      <c r="AC109" s="423"/>
      <c r="AD109" s="423"/>
      <c r="AE109" s="423"/>
      <c r="AF109" s="423"/>
      <c r="AG109" s="423"/>
      <c r="AH109" s="423"/>
      <c r="AI109" s="423"/>
      <c r="AJ109" s="423"/>
      <c r="AK109" s="423"/>
      <c r="AL109" s="423"/>
      <c r="AM109" s="423"/>
      <c r="AN109" s="423"/>
      <c r="AO109" s="423"/>
      <c r="AP109" s="423"/>
      <c r="AQ109" s="423"/>
      <c r="AR109" s="424"/>
      <c r="AS109" s="593">
        <v>6</v>
      </c>
      <c r="AT109" s="594"/>
      <c r="AU109" s="594"/>
      <c r="AV109" s="594"/>
      <c r="AW109" s="594"/>
      <c r="AX109" s="594"/>
      <c r="AY109" s="594"/>
      <c r="AZ109" s="594"/>
      <c r="BA109" s="594"/>
      <c r="BB109" s="595"/>
      <c r="BC109" s="404">
        <v>782</v>
      </c>
      <c r="BD109" s="405"/>
      <c r="BE109" s="405"/>
      <c r="BF109" s="405"/>
      <c r="BG109" s="405"/>
      <c r="BH109" s="405"/>
      <c r="BI109" s="405"/>
      <c r="BJ109" s="405"/>
      <c r="BK109" s="405"/>
      <c r="BL109" s="405"/>
      <c r="BM109" s="406"/>
      <c r="BN109" s="541">
        <f t="shared" si="2"/>
        <v>4692</v>
      </c>
      <c r="BO109" s="542"/>
      <c r="BP109" s="542"/>
      <c r="BQ109" s="542"/>
      <c r="BR109" s="542"/>
      <c r="BS109" s="542"/>
      <c r="BT109" s="542"/>
      <c r="BU109" s="542"/>
      <c r="BV109" s="542"/>
      <c r="BW109" s="542"/>
      <c r="BX109" s="542"/>
      <c r="BY109" s="542"/>
      <c r="BZ109" s="542"/>
      <c r="CA109" s="542"/>
      <c r="CB109" s="543"/>
    </row>
    <row r="110" spans="1:80" ht="15.75" customHeight="1" x14ac:dyDescent="0.25">
      <c r="A110" s="407"/>
      <c r="B110" s="408"/>
      <c r="C110" s="408"/>
      <c r="D110" s="409"/>
      <c r="E110" s="395" t="s">
        <v>435</v>
      </c>
      <c r="F110" s="396"/>
      <c r="G110" s="396"/>
      <c r="H110" s="396"/>
      <c r="I110" s="396"/>
      <c r="J110" s="396"/>
      <c r="K110" s="396"/>
      <c r="L110" s="396"/>
      <c r="M110" s="396"/>
      <c r="N110" s="396"/>
      <c r="O110" s="396"/>
      <c r="P110" s="396"/>
      <c r="Q110" s="396"/>
      <c r="R110" s="396"/>
      <c r="S110" s="396"/>
      <c r="T110" s="396"/>
      <c r="U110" s="396"/>
      <c r="V110" s="396"/>
      <c r="W110" s="396"/>
      <c r="X110" s="396"/>
      <c r="Y110" s="396"/>
      <c r="Z110" s="396"/>
      <c r="AA110" s="396"/>
      <c r="AB110" s="396"/>
      <c r="AC110" s="396"/>
      <c r="AD110" s="396"/>
      <c r="AE110" s="396"/>
      <c r="AF110" s="396"/>
      <c r="AG110" s="396"/>
      <c r="AH110" s="396"/>
      <c r="AI110" s="396"/>
      <c r="AJ110" s="396"/>
      <c r="AK110" s="396"/>
      <c r="AL110" s="396"/>
      <c r="AM110" s="396"/>
      <c r="AN110" s="396"/>
      <c r="AO110" s="396"/>
      <c r="AP110" s="396"/>
      <c r="AQ110" s="396"/>
      <c r="AR110" s="397"/>
      <c r="AS110" s="429">
        <v>8</v>
      </c>
      <c r="AT110" s="430"/>
      <c r="AU110" s="430"/>
      <c r="AV110" s="430"/>
      <c r="AW110" s="430"/>
      <c r="AX110" s="430"/>
      <c r="AY110" s="430"/>
      <c r="AZ110" s="430"/>
      <c r="BA110" s="430"/>
      <c r="BB110" s="431"/>
      <c r="BC110" s="398">
        <v>37.6</v>
      </c>
      <c r="BD110" s="399"/>
      <c r="BE110" s="399"/>
      <c r="BF110" s="399"/>
      <c r="BG110" s="399"/>
      <c r="BH110" s="399"/>
      <c r="BI110" s="399"/>
      <c r="BJ110" s="399"/>
      <c r="BK110" s="399"/>
      <c r="BL110" s="399"/>
      <c r="BM110" s="400"/>
      <c r="BN110" s="609">
        <f t="shared" si="2"/>
        <v>300.8</v>
      </c>
      <c r="BO110" s="610"/>
      <c r="BP110" s="610"/>
      <c r="BQ110" s="610"/>
      <c r="BR110" s="610"/>
      <c r="BS110" s="610"/>
      <c r="BT110" s="610"/>
      <c r="BU110" s="610"/>
      <c r="BV110" s="610"/>
      <c r="BW110" s="610"/>
      <c r="BX110" s="610"/>
      <c r="BY110" s="610"/>
      <c r="BZ110" s="610"/>
      <c r="CA110" s="610"/>
      <c r="CB110" s="611"/>
    </row>
    <row r="111" spans="1:80" ht="15" customHeight="1" x14ac:dyDescent="0.25">
      <c r="A111" s="407"/>
      <c r="B111" s="408"/>
      <c r="C111" s="408"/>
      <c r="D111" s="409"/>
      <c r="E111" s="422" t="s">
        <v>436</v>
      </c>
      <c r="F111" s="423"/>
      <c r="G111" s="423"/>
      <c r="H111" s="423"/>
      <c r="I111" s="423"/>
      <c r="J111" s="423"/>
      <c r="K111" s="423"/>
      <c r="L111" s="423"/>
      <c r="M111" s="423"/>
      <c r="N111" s="423"/>
      <c r="O111" s="423"/>
      <c r="P111" s="423"/>
      <c r="Q111" s="423"/>
      <c r="R111" s="423"/>
      <c r="S111" s="423"/>
      <c r="T111" s="423"/>
      <c r="U111" s="423"/>
      <c r="V111" s="423"/>
      <c r="W111" s="423"/>
      <c r="X111" s="423"/>
      <c r="Y111" s="423"/>
      <c r="Z111" s="423"/>
      <c r="AA111" s="423"/>
      <c r="AB111" s="423"/>
      <c r="AC111" s="423"/>
      <c r="AD111" s="423"/>
      <c r="AE111" s="423"/>
      <c r="AF111" s="423"/>
      <c r="AG111" s="423"/>
      <c r="AH111" s="423"/>
      <c r="AI111" s="423"/>
      <c r="AJ111" s="423"/>
      <c r="AK111" s="423"/>
      <c r="AL111" s="423"/>
      <c r="AM111" s="423"/>
      <c r="AN111" s="423"/>
      <c r="AO111" s="423"/>
      <c r="AP111" s="423"/>
      <c r="AQ111" s="423"/>
      <c r="AR111" s="424"/>
      <c r="AS111" s="425">
        <v>18</v>
      </c>
      <c r="AT111" s="426"/>
      <c r="AU111" s="426"/>
      <c r="AV111" s="426"/>
      <c r="AW111" s="426"/>
      <c r="AX111" s="426"/>
      <c r="AY111" s="426"/>
      <c r="AZ111" s="426"/>
      <c r="BA111" s="426"/>
      <c r="BB111" s="427"/>
      <c r="BC111" s="404">
        <v>45.4</v>
      </c>
      <c r="BD111" s="405"/>
      <c r="BE111" s="405"/>
      <c r="BF111" s="405"/>
      <c r="BG111" s="405"/>
      <c r="BH111" s="405"/>
      <c r="BI111" s="405"/>
      <c r="BJ111" s="405"/>
      <c r="BK111" s="405"/>
      <c r="BL111" s="405"/>
      <c r="BM111" s="406"/>
      <c r="BN111" s="541">
        <f t="shared" si="2"/>
        <v>817.19999999999993</v>
      </c>
      <c r="BO111" s="542"/>
      <c r="BP111" s="542"/>
      <c r="BQ111" s="542"/>
      <c r="BR111" s="542"/>
      <c r="BS111" s="542"/>
      <c r="BT111" s="542"/>
      <c r="BU111" s="542"/>
      <c r="BV111" s="542"/>
      <c r="BW111" s="542"/>
      <c r="BX111" s="542"/>
      <c r="BY111" s="542"/>
      <c r="BZ111" s="542"/>
      <c r="CA111" s="542"/>
      <c r="CB111" s="543"/>
    </row>
    <row r="112" spans="1:80" ht="15" customHeight="1" x14ac:dyDescent="0.25">
      <c r="A112" s="407"/>
      <c r="B112" s="408"/>
      <c r="C112" s="408"/>
      <c r="D112" s="409"/>
      <c r="E112" s="422" t="s">
        <v>437</v>
      </c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3"/>
      <c r="U112" s="423"/>
      <c r="V112" s="423"/>
      <c r="W112" s="423"/>
      <c r="X112" s="423"/>
      <c r="Y112" s="423"/>
      <c r="Z112" s="423"/>
      <c r="AA112" s="423"/>
      <c r="AB112" s="423"/>
      <c r="AC112" s="423"/>
      <c r="AD112" s="423"/>
      <c r="AE112" s="423"/>
      <c r="AF112" s="423"/>
      <c r="AG112" s="423"/>
      <c r="AH112" s="423"/>
      <c r="AI112" s="423"/>
      <c r="AJ112" s="423"/>
      <c r="AK112" s="423"/>
      <c r="AL112" s="423"/>
      <c r="AM112" s="423"/>
      <c r="AN112" s="423"/>
      <c r="AO112" s="423"/>
      <c r="AP112" s="423"/>
      <c r="AQ112" s="423"/>
      <c r="AR112" s="424"/>
      <c r="AS112" s="425">
        <v>8</v>
      </c>
      <c r="AT112" s="426"/>
      <c r="AU112" s="426"/>
      <c r="AV112" s="426"/>
      <c r="AW112" s="426"/>
      <c r="AX112" s="426"/>
      <c r="AY112" s="426"/>
      <c r="AZ112" s="426"/>
      <c r="BA112" s="426"/>
      <c r="BB112" s="427"/>
      <c r="BC112" s="404">
        <v>70</v>
      </c>
      <c r="BD112" s="405"/>
      <c r="BE112" s="405"/>
      <c r="BF112" s="405"/>
      <c r="BG112" s="405"/>
      <c r="BH112" s="405"/>
      <c r="BI112" s="405"/>
      <c r="BJ112" s="405"/>
      <c r="BK112" s="405"/>
      <c r="BL112" s="405"/>
      <c r="BM112" s="406"/>
      <c r="BN112" s="541">
        <f t="shared" si="2"/>
        <v>560</v>
      </c>
      <c r="BO112" s="542"/>
      <c r="BP112" s="542"/>
      <c r="BQ112" s="542"/>
      <c r="BR112" s="542"/>
      <c r="BS112" s="542"/>
      <c r="BT112" s="542"/>
      <c r="BU112" s="542"/>
      <c r="BV112" s="542"/>
      <c r="BW112" s="542"/>
      <c r="BX112" s="542"/>
      <c r="BY112" s="542"/>
      <c r="BZ112" s="542"/>
      <c r="CA112" s="542"/>
      <c r="CB112" s="543"/>
    </row>
    <row r="113" spans="1:98" ht="15" customHeight="1" x14ac:dyDescent="0.25">
      <c r="A113" s="407"/>
      <c r="B113" s="408"/>
      <c r="C113" s="408"/>
      <c r="D113" s="409"/>
      <c r="E113" s="422" t="s">
        <v>438</v>
      </c>
      <c r="F113" s="423"/>
      <c r="G113" s="423"/>
      <c r="H113" s="423"/>
      <c r="I113" s="423"/>
      <c r="J113" s="423"/>
      <c r="K113" s="423"/>
      <c r="L113" s="423"/>
      <c r="M113" s="423"/>
      <c r="N113" s="423"/>
      <c r="O113" s="423"/>
      <c r="P113" s="423"/>
      <c r="Q113" s="423"/>
      <c r="R113" s="423"/>
      <c r="S113" s="423"/>
      <c r="T113" s="423"/>
      <c r="U113" s="423"/>
      <c r="V113" s="423"/>
      <c r="W113" s="423"/>
      <c r="X113" s="423"/>
      <c r="Y113" s="423"/>
      <c r="Z113" s="423"/>
      <c r="AA113" s="423"/>
      <c r="AB113" s="423"/>
      <c r="AC113" s="423"/>
      <c r="AD113" s="423"/>
      <c r="AE113" s="423"/>
      <c r="AF113" s="423"/>
      <c r="AG113" s="423"/>
      <c r="AH113" s="423"/>
      <c r="AI113" s="423"/>
      <c r="AJ113" s="423"/>
      <c r="AK113" s="423"/>
      <c r="AL113" s="423"/>
      <c r="AM113" s="423"/>
      <c r="AN113" s="423"/>
      <c r="AO113" s="423"/>
      <c r="AP113" s="423"/>
      <c r="AQ113" s="423"/>
      <c r="AR113" s="424"/>
      <c r="AS113" s="425">
        <v>25</v>
      </c>
      <c r="AT113" s="426"/>
      <c r="AU113" s="426"/>
      <c r="AV113" s="426"/>
      <c r="AW113" s="426"/>
      <c r="AX113" s="426"/>
      <c r="AY113" s="426"/>
      <c r="AZ113" s="426"/>
      <c r="BA113" s="426"/>
      <c r="BB113" s="427"/>
      <c r="BC113" s="404">
        <v>25</v>
      </c>
      <c r="BD113" s="405"/>
      <c r="BE113" s="405"/>
      <c r="BF113" s="405"/>
      <c r="BG113" s="405"/>
      <c r="BH113" s="405"/>
      <c r="BI113" s="405"/>
      <c r="BJ113" s="405"/>
      <c r="BK113" s="405"/>
      <c r="BL113" s="405"/>
      <c r="BM113" s="406"/>
      <c r="BN113" s="541">
        <f t="shared" si="2"/>
        <v>625</v>
      </c>
      <c r="BO113" s="542"/>
      <c r="BP113" s="542"/>
      <c r="BQ113" s="542"/>
      <c r="BR113" s="542"/>
      <c r="BS113" s="542"/>
      <c r="BT113" s="542"/>
      <c r="BU113" s="542"/>
      <c r="BV113" s="542"/>
      <c r="BW113" s="542"/>
      <c r="BX113" s="542"/>
      <c r="BY113" s="542"/>
      <c r="BZ113" s="542"/>
      <c r="CA113" s="542"/>
      <c r="CB113" s="543"/>
    </row>
    <row r="114" spans="1:98" ht="15" customHeight="1" x14ac:dyDescent="0.25">
      <c r="A114" s="407"/>
      <c r="B114" s="408"/>
      <c r="C114" s="408"/>
      <c r="D114" s="409"/>
      <c r="E114" s="422" t="s">
        <v>439</v>
      </c>
      <c r="F114" s="423"/>
      <c r="G114" s="423"/>
      <c r="H114" s="423"/>
      <c r="I114" s="423"/>
      <c r="J114" s="423"/>
      <c r="K114" s="423"/>
      <c r="L114" s="423"/>
      <c r="M114" s="423"/>
      <c r="N114" s="423"/>
      <c r="O114" s="423"/>
      <c r="P114" s="423"/>
      <c r="Q114" s="423"/>
      <c r="R114" s="423"/>
      <c r="S114" s="423"/>
      <c r="T114" s="423"/>
      <c r="U114" s="423"/>
      <c r="V114" s="423"/>
      <c r="W114" s="423"/>
      <c r="X114" s="423"/>
      <c r="Y114" s="423"/>
      <c r="Z114" s="423"/>
      <c r="AA114" s="423"/>
      <c r="AB114" s="423"/>
      <c r="AC114" s="423"/>
      <c r="AD114" s="423"/>
      <c r="AE114" s="423"/>
      <c r="AF114" s="423"/>
      <c r="AG114" s="423"/>
      <c r="AH114" s="423"/>
      <c r="AI114" s="423"/>
      <c r="AJ114" s="423"/>
      <c r="AK114" s="423"/>
      <c r="AL114" s="423"/>
      <c r="AM114" s="423"/>
      <c r="AN114" s="423"/>
      <c r="AO114" s="423"/>
      <c r="AP114" s="423"/>
      <c r="AQ114" s="423"/>
      <c r="AR114" s="424"/>
      <c r="AS114" s="425">
        <v>24</v>
      </c>
      <c r="AT114" s="426"/>
      <c r="AU114" s="426"/>
      <c r="AV114" s="426"/>
      <c r="AW114" s="426"/>
      <c r="AX114" s="426"/>
      <c r="AY114" s="426"/>
      <c r="AZ114" s="426"/>
      <c r="BA114" s="426"/>
      <c r="BB114" s="427"/>
      <c r="BC114" s="404">
        <v>12</v>
      </c>
      <c r="BD114" s="405"/>
      <c r="BE114" s="405"/>
      <c r="BF114" s="405"/>
      <c r="BG114" s="405"/>
      <c r="BH114" s="405"/>
      <c r="BI114" s="405"/>
      <c r="BJ114" s="405"/>
      <c r="BK114" s="405"/>
      <c r="BL114" s="405"/>
      <c r="BM114" s="406"/>
      <c r="BN114" s="541">
        <f t="shared" si="2"/>
        <v>288</v>
      </c>
      <c r="BO114" s="542"/>
      <c r="BP114" s="542"/>
      <c r="BQ114" s="542"/>
      <c r="BR114" s="542"/>
      <c r="BS114" s="542"/>
      <c r="BT114" s="542"/>
      <c r="BU114" s="542"/>
      <c r="BV114" s="542"/>
      <c r="BW114" s="542"/>
      <c r="BX114" s="542"/>
      <c r="BY114" s="542"/>
      <c r="BZ114" s="542"/>
      <c r="CA114" s="542"/>
      <c r="CB114" s="543"/>
    </row>
    <row r="115" spans="1:98" ht="15" customHeight="1" x14ac:dyDescent="0.25">
      <c r="A115" s="407"/>
      <c r="B115" s="408"/>
      <c r="C115" s="408"/>
      <c r="D115" s="409"/>
      <c r="E115" s="422" t="s">
        <v>440</v>
      </c>
      <c r="F115" s="423"/>
      <c r="G115" s="423"/>
      <c r="H115" s="423"/>
      <c r="I115" s="423"/>
      <c r="J115" s="423"/>
      <c r="K115" s="423"/>
      <c r="L115" s="423"/>
      <c r="M115" s="423"/>
      <c r="N115" s="423"/>
      <c r="O115" s="423"/>
      <c r="P115" s="423"/>
      <c r="Q115" s="423"/>
      <c r="R115" s="423"/>
      <c r="S115" s="423"/>
      <c r="T115" s="423"/>
      <c r="U115" s="423"/>
      <c r="V115" s="423"/>
      <c r="W115" s="423"/>
      <c r="X115" s="423"/>
      <c r="Y115" s="423"/>
      <c r="Z115" s="423"/>
      <c r="AA115" s="423"/>
      <c r="AB115" s="423"/>
      <c r="AC115" s="423"/>
      <c r="AD115" s="423"/>
      <c r="AE115" s="423"/>
      <c r="AF115" s="423"/>
      <c r="AG115" s="423"/>
      <c r="AH115" s="423"/>
      <c r="AI115" s="423"/>
      <c r="AJ115" s="423"/>
      <c r="AK115" s="423"/>
      <c r="AL115" s="423"/>
      <c r="AM115" s="423"/>
      <c r="AN115" s="423"/>
      <c r="AO115" s="423"/>
      <c r="AP115" s="423"/>
      <c r="AQ115" s="423"/>
      <c r="AR115" s="424"/>
      <c r="AS115" s="425">
        <v>14</v>
      </c>
      <c r="AT115" s="426"/>
      <c r="AU115" s="426"/>
      <c r="AV115" s="426"/>
      <c r="AW115" s="426"/>
      <c r="AX115" s="426"/>
      <c r="AY115" s="426"/>
      <c r="AZ115" s="426"/>
      <c r="BA115" s="426"/>
      <c r="BB115" s="427"/>
      <c r="BC115" s="404">
        <v>23</v>
      </c>
      <c r="BD115" s="405"/>
      <c r="BE115" s="405"/>
      <c r="BF115" s="405"/>
      <c r="BG115" s="405"/>
      <c r="BH115" s="405"/>
      <c r="BI115" s="405"/>
      <c r="BJ115" s="405"/>
      <c r="BK115" s="405"/>
      <c r="BL115" s="405"/>
      <c r="BM115" s="406"/>
      <c r="BN115" s="541">
        <f t="shared" si="2"/>
        <v>322</v>
      </c>
      <c r="BO115" s="542"/>
      <c r="BP115" s="542"/>
      <c r="BQ115" s="542"/>
      <c r="BR115" s="542"/>
      <c r="BS115" s="542"/>
      <c r="BT115" s="542"/>
      <c r="BU115" s="542"/>
      <c r="BV115" s="542"/>
      <c r="BW115" s="542"/>
      <c r="BX115" s="542"/>
      <c r="BY115" s="542"/>
      <c r="BZ115" s="542"/>
      <c r="CA115" s="542"/>
      <c r="CB115" s="543"/>
    </row>
    <row r="116" spans="1:98" ht="15" customHeight="1" x14ac:dyDescent="0.25">
      <c r="A116" s="407"/>
      <c r="B116" s="408"/>
      <c r="C116" s="408"/>
      <c r="D116" s="409"/>
      <c r="E116" s="422" t="s">
        <v>441</v>
      </c>
      <c r="F116" s="423"/>
      <c r="G116" s="423"/>
      <c r="H116" s="423"/>
      <c r="I116" s="423"/>
      <c r="J116" s="423"/>
      <c r="K116" s="423"/>
      <c r="L116" s="423"/>
      <c r="M116" s="423"/>
      <c r="N116" s="423"/>
      <c r="O116" s="423"/>
      <c r="P116" s="423"/>
      <c r="Q116" s="423"/>
      <c r="R116" s="423"/>
      <c r="S116" s="423"/>
      <c r="T116" s="423"/>
      <c r="U116" s="423"/>
      <c r="V116" s="423"/>
      <c r="W116" s="423"/>
      <c r="X116" s="423"/>
      <c r="Y116" s="423"/>
      <c r="Z116" s="423"/>
      <c r="AA116" s="423"/>
      <c r="AB116" s="423"/>
      <c r="AC116" s="423"/>
      <c r="AD116" s="423"/>
      <c r="AE116" s="423"/>
      <c r="AF116" s="423"/>
      <c r="AG116" s="423"/>
      <c r="AH116" s="423"/>
      <c r="AI116" s="423"/>
      <c r="AJ116" s="423"/>
      <c r="AK116" s="423"/>
      <c r="AL116" s="423"/>
      <c r="AM116" s="423"/>
      <c r="AN116" s="423"/>
      <c r="AO116" s="423"/>
      <c r="AP116" s="423"/>
      <c r="AQ116" s="423"/>
      <c r="AR116" s="424"/>
      <c r="AS116" s="425">
        <v>30</v>
      </c>
      <c r="AT116" s="426"/>
      <c r="AU116" s="426"/>
      <c r="AV116" s="426"/>
      <c r="AW116" s="426"/>
      <c r="AX116" s="426"/>
      <c r="AY116" s="426"/>
      <c r="AZ116" s="426"/>
      <c r="BA116" s="426"/>
      <c r="BB116" s="427"/>
      <c r="BC116" s="404">
        <v>42</v>
      </c>
      <c r="BD116" s="405"/>
      <c r="BE116" s="405"/>
      <c r="BF116" s="405"/>
      <c r="BG116" s="405"/>
      <c r="BH116" s="405"/>
      <c r="BI116" s="405"/>
      <c r="BJ116" s="405"/>
      <c r="BK116" s="405"/>
      <c r="BL116" s="405"/>
      <c r="BM116" s="406"/>
      <c r="BN116" s="541">
        <f t="shared" si="2"/>
        <v>1260</v>
      </c>
      <c r="BO116" s="542"/>
      <c r="BP116" s="542"/>
      <c r="BQ116" s="542"/>
      <c r="BR116" s="542"/>
      <c r="BS116" s="542"/>
      <c r="BT116" s="542"/>
      <c r="BU116" s="542"/>
      <c r="BV116" s="542"/>
      <c r="BW116" s="542"/>
      <c r="BX116" s="542"/>
      <c r="BY116" s="542"/>
      <c r="BZ116" s="542"/>
      <c r="CA116" s="542"/>
      <c r="CB116" s="543"/>
    </row>
    <row r="117" spans="1:98" ht="15" customHeight="1" x14ac:dyDescent="0.25">
      <c r="A117" s="407"/>
      <c r="B117" s="408"/>
      <c r="C117" s="408"/>
      <c r="D117" s="409"/>
      <c r="E117" s="422" t="s">
        <v>442</v>
      </c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423"/>
      <c r="Y117" s="423"/>
      <c r="Z117" s="423"/>
      <c r="AA117" s="423"/>
      <c r="AB117" s="423"/>
      <c r="AC117" s="423"/>
      <c r="AD117" s="423"/>
      <c r="AE117" s="423"/>
      <c r="AF117" s="423"/>
      <c r="AG117" s="423"/>
      <c r="AH117" s="423"/>
      <c r="AI117" s="423"/>
      <c r="AJ117" s="423"/>
      <c r="AK117" s="423"/>
      <c r="AL117" s="423"/>
      <c r="AM117" s="423"/>
      <c r="AN117" s="423"/>
      <c r="AO117" s="423"/>
      <c r="AP117" s="423"/>
      <c r="AQ117" s="423"/>
      <c r="AR117" s="424"/>
      <c r="AS117" s="425">
        <v>15</v>
      </c>
      <c r="AT117" s="426"/>
      <c r="AU117" s="426"/>
      <c r="AV117" s="426"/>
      <c r="AW117" s="426"/>
      <c r="AX117" s="426"/>
      <c r="AY117" s="426"/>
      <c r="AZ117" s="426"/>
      <c r="BA117" s="426"/>
      <c r="BB117" s="427"/>
      <c r="BC117" s="404">
        <v>65</v>
      </c>
      <c r="BD117" s="405"/>
      <c r="BE117" s="405"/>
      <c r="BF117" s="405"/>
      <c r="BG117" s="405"/>
      <c r="BH117" s="405"/>
      <c r="BI117" s="405"/>
      <c r="BJ117" s="405"/>
      <c r="BK117" s="405"/>
      <c r="BL117" s="405"/>
      <c r="BM117" s="406"/>
      <c r="BN117" s="541">
        <f t="shared" si="2"/>
        <v>975</v>
      </c>
      <c r="BO117" s="542"/>
      <c r="BP117" s="542"/>
      <c r="BQ117" s="542"/>
      <c r="BR117" s="542"/>
      <c r="BS117" s="542"/>
      <c r="BT117" s="542"/>
      <c r="BU117" s="542"/>
      <c r="BV117" s="542"/>
      <c r="BW117" s="542"/>
      <c r="BX117" s="542"/>
      <c r="BY117" s="542"/>
      <c r="BZ117" s="542"/>
      <c r="CA117" s="542"/>
      <c r="CB117" s="543"/>
    </row>
    <row r="118" spans="1:98" ht="15" customHeight="1" x14ac:dyDescent="0.25">
      <c r="A118" s="407"/>
      <c r="B118" s="408"/>
      <c r="C118" s="408"/>
      <c r="D118" s="409"/>
      <c r="E118" s="422" t="s">
        <v>443</v>
      </c>
      <c r="F118" s="423"/>
      <c r="G118" s="423"/>
      <c r="H118" s="423"/>
      <c r="I118" s="423"/>
      <c r="J118" s="423"/>
      <c r="K118" s="423"/>
      <c r="L118" s="423"/>
      <c r="M118" s="423"/>
      <c r="N118" s="423"/>
      <c r="O118" s="423"/>
      <c r="P118" s="423"/>
      <c r="Q118" s="423"/>
      <c r="R118" s="423"/>
      <c r="S118" s="423"/>
      <c r="T118" s="423"/>
      <c r="U118" s="423"/>
      <c r="V118" s="423"/>
      <c r="W118" s="423"/>
      <c r="X118" s="423"/>
      <c r="Y118" s="423"/>
      <c r="Z118" s="423"/>
      <c r="AA118" s="423"/>
      <c r="AB118" s="423"/>
      <c r="AC118" s="423"/>
      <c r="AD118" s="423"/>
      <c r="AE118" s="423"/>
      <c r="AF118" s="423"/>
      <c r="AG118" s="423"/>
      <c r="AH118" s="423"/>
      <c r="AI118" s="423"/>
      <c r="AJ118" s="423"/>
      <c r="AK118" s="423"/>
      <c r="AL118" s="423"/>
      <c r="AM118" s="423"/>
      <c r="AN118" s="423"/>
      <c r="AO118" s="423"/>
      <c r="AP118" s="423"/>
      <c r="AQ118" s="423"/>
      <c r="AR118" s="424"/>
      <c r="AS118" s="425">
        <v>10</v>
      </c>
      <c r="AT118" s="426"/>
      <c r="AU118" s="426"/>
      <c r="AV118" s="426"/>
      <c r="AW118" s="426"/>
      <c r="AX118" s="426"/>
      <c r="AY118" s="426"/>
      <c r="AZ118" s="426"/>
      <c r="BA118" s="426"/>
      <c r="BB118" s="427"/>
      <c r="BC118" s="404">
        <v>20</v>
      </c>
      <c r="BD118" s="405"/>
      <c r="BE118" s="405"/>
      <c r="BF118" s="405"/>
      <c r="BG118" s="405"/>
      <c r="BH118" s="405"/>
      <c r="BI118" s="405"/>
      <c r="BJ118" s="405"/>
      <c r="BK118" s="405"/>
      <c r="BL118" s="405"/>
      <c r="BM118" s="406"/>
      <c r="BN118" s="541">
        <f t="shared" si="2"/>
        <v>200</v>
      </c>
      <c r="BO118" s="542"/>
      <c r="BP118" s="542"/>
      <c r="BQ118" s="542"/>
      <c r="BR118" s="542"/>
      <c r="BS118" s="542"/>
      <c r="BT118" s="542"/>
      <c r="BU118" s="542"/>
      <c r="BV118" s="542"/>
      <c r="BW118" s="542"/>
      <c r="BX118" s="542"/>
      <c r="BY118" s="542"/>
      <c r="BZ118" s="542"/>
      <c r="CA118" s="542"/>
      <c r="CB118" s="543"/>
    </row>
    <row r="119" spans="1:98" ht="15" customHeight="1" x14ac:dyDescent="0.25">
      <c r="A119" s="407"/>
      <c r="B119" s="408"/>
      <c r="C119" s="408"/>
      <c r="D119" s="409"/>
      <c r="E119" s="422" t="s">
        <v>444</v>
      </c>
      <c r="F119" s="423"/>
      <c r="G119" s="423"/>
      <c r="H119" s="423"/>
      <c r="I119" s="423"/>
      <c r="J119" s="423"/>
      <c r="K119" s="423"/>
      <c r="L119" s="423"/>
      <c r="M119" s="423"/>
      <c r="N119" s="423"/>
      <c r="O119" s="423"/>
      <c r="P119" s="423"/>
      <c r="Q119" s="423"/>
      <c r="R119" s="423"/>
      <c r="S119" s="423"/>
      <c r="T119" s="423"/>
      <c r="U119" s="423"/>
      <c r="V119" s="423"/>
      <c r="W119" s="423"/>
      <c r="X119" s="423"/>
      <c r="Y119" s="423"/>
      <c r="Z119" s="423"/>
      <c r="AA119" s="423"/>
      <c r="AB119" s="423"/>
      <c r="AC119" s="423"/>
      <c r="AD119" s="423"/>
      <c r="AE119" s="423"/>
      <c r="AF119" s="423"/>
      <c r="AG119" s="423"/>
      <c r="AH119" s="423"/>
      <c r="AI119" s="423"/>
      <c r="AJ119" s="423"/>
      <c r="AK119" s="423"/>
      <c r="AL119" s="423"/>
      <c r="AM119" s="423"/>
      <c r="AN119" s="423"/>
      <c r="AO119" s="423"/>
      <c r="AP119" s="423"/>
      <c r="AQ119" s="423"/>
      <c r="AR119" s="424"/>
      <c r="AS119" s="425">
        <v>3</v>
      </c>
      <c r="AT119" s="426"/>
      <c r="AU119" s="426"/>
      <c r="AV119" s="426"/>
      <c r="AW119" s="426"/>
      <c r="AX119" s="426"/>
      <c r="AY119" s="426"/>
      <c r="AZ119" s="426"/>
      <c r="BA119" s="426"/>
      <c r="BB119" s="427"/>
      <c r="BC119" s="404">
        <v>816</v>
      </c>
      <c r="BD119" s="405"/>
      <c r="BE119" s="405"/>
      <c r="BF119" s="405"/>
      <c r="BG119" s="405"/>
      <c r="BH119" s="405"/>
      <c r="BI119" s="405"/>
      <c r="BJ119" s="405"/>
      <c r="BK119" s="405"/>
      <c r="BL119" s="405"/>
      <c r="BM119" s="406"/>
      <c r="BN119" s="541">
        <f t="shared" si="2"/>
        <v>2448</v>
      </c>
      <c r="BO119" s="542"/>
      <c r="BP119" s="542"/>
      <c r="BQ119" s="542"/>
      <c r="BR119" s="542"/>
      <c r="BS119" s="542"/>
      <c r="BT119" s="542"/>
      <c r="BU119" s="542"/>
      <c r="BV119" s="542"/>
      <c r="BW119" s="542"/>
      <c r="BX119" s="542"/>
      <c r="BY119" s="542"/>
      <c r="BZ119" s="542"/>
      <c r="CA119" s="542"/>
      <c r="CB119" s="543"/>
    </row>
    <row r="120" spans="1:98" ht="15" customHeight="1" x14ac:dyDescent="0.25">
      <c r="A120" s="407"/>
      <c r="B120" s="408"/>
      <c r="C120" s="408"/>
      <c r="D120" s="409"/>
      <c r="E120" s="422" t="s">
        <v>445</v>
      </c>
      <c r="F120" s="423"/>
      <c r="G120" s="423"/>
      <c r="H120" s="423"/>
      <c r="I120" s="423"/>
      <c r="J120" s="423"/>
      <c r="K120" s="423"/>
      <c r="L120" s="423"/>
      <c r="M120" s="423"/>
      <c r="N120" s="423"/>
      <c r="O120" s="423"/>
      <c r="P120" s="423"/>
      <c r="Q120" s="423"/>
      <c r="R120" s="423"/>
      <c r="S120" s="423"/>
      <c r="T120" s="423"/>
      <c r="U120" s="423"/>
      <c r="V120" s="423"/>
      <c r="W120" s="423"/>
      <c r="X120" s="423"/>
      <c r="Y120" s="423"/>
      <c r="Z120" s="423"/>
      <c r="AA120" s="423"/>
      <c r="AB120" s="423"/>
      <c r="AC120" s="423"/>
      <c r="AD120" s="423"/>
      <c r="AE120" s="423"/>
      <c r="AF120" s="423"/>
      <c r="AG120" s="423"/>
      <c r="AH120" s="423"/>
      <c r="AI120" s="423"/>
      <c r="AJ120" s="423"/>
      <c r="AK120" s="423"/>
      <c r="AL120" s="423"/>
      <c r="AM120" s="423"/>
      <c r="AN120" s="423"/>
      <c r="AO120" s="423"/>
      <c r="AP120" s="423"/>
      <c r="AQ120" s="423"/>
      <c r="AR120" s="424"/>
      <c r="AS120" s="425">
        <v>2</v>
      </c>
      <c r="AT120" s="426"/>
      <c r="AU120" s="426"/>
      <c r="AV120" s="426"/>
      <c r="AW120" s="426"/>
      <c r="AX120" s="426"/>
      <c r="AY120" s="426"/>
      <c r="AZ120" s="426"/>
      <c r="BA120" s="426"/>
      <c r="BB120" s="427"/>
      <c r="BC120" s="404">
        <v>1000</v>
      </c>
      <c r="BD120" s="405"/>
      <c r="BE120" s="405"/>
      <c r="BF120" s="405"/>
      <c r="BG120" s="405"/>
      <c r="BH120" s="405"/>
      <c r="BI120" s="405"/>
      <c r="BJ120" s="405"/>
      <c r="BK120" s="405"/>
      <c r="BL120" s="405"/>
      <c r="BM120" s="406"/>
      <c r="BN120" s="541">
        <f t="shared" si="2"/>
        <v>2000</v>
      </c>
      <c r="BO120" s="542"/>
      <c r="BP120" s="542"/>
      <c r="BQ120" s="542"/>
      <c r="BR120" s="542"/>
      <c r="BS120" s="542"/>
      <c r="BT120" s="542"/>
      <c r="BU120" s="542"/>
      <c r="BV120" s="542"/>
      <c r="BW120" s="542"/>
      <c r="BX120" s="542"/>
      <c r="BY120" s="542"/>
      <c r="BZ120" s="542"/>
      <c r="CA120" s="542"/>
      <c r="CB120" s="543"/>
    </row>
    <row r="121" spans="1:98" ht="15" customHeight="1" x14ac:dyDescent="0.25">
      <c r="A121" s="407"/>
      <c r="B121" s="408"/>
      <c r="C121" s="408"/>
      <c r="D121" s="409"/>
      <c r="E121" s="422" t="s">
        <v>446</v>
      </c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3"/>
      <c r="Q121" s="423"/>
      <c r="R121" s="423"/>
      <c r="S121" s="423"/>
      <c r="T121" s="423"/>
      <c r="U121" s="423"/>
      <c r="V121" s="423"/>
      <c r="W121" s="423"/>
      <c r="X121" s="423"/>
      <c r="Y121" s="423"/>
      <c r="Z121" s="423"/>
      <c r="AA121" s="423"/>
      <c r="AB121" s="423"/>
      <c r="AC121" s="423"/>
      <c r="AD121" s="423"/>
      <c r="AE121" s="423"/>
      <c r="AF121" s="423"/>
      <c r="AG121" s="423"/>
      <c r="AH121" s="423"/>
      <c r="AI121" s="423"/>
      <c r="AJ121" s="423"/>
      <c r="AK121" s="423"/>
      <c r="AL121" s="423"/>
      <c r="AM121" s="423"/>
      <c r="AN121" s="423"/>
      <c r="AO121" s="423"/>
      <c r="AP121" s="423"/>
      <c r="AQ121" s="423"/>
      <c r="AR121" s="424"/>
      <c r="AS121" s="425">
        <v>3</v>
      </c>
      <c r="AT121" s="426"/>
      <c r="AU121" s="426"/>
      <c r="AV121" s="426"/>
      <c r="AW121" s="426"/>
      <c r="AX121" s="426"/>
      <c r="AY121" s="426"/>
      <c r="AZ121" s="426"/>
      <c r="BA121" s="426"/>
      <c r="BB121" s="427"/>
      <c r="BC121" s="404">
        <v>114.3</v>
      </c>
      <c r="BD121" s="405"/>
      <c r="BE121" s="405"/>
      <c r="BF121" s="405"/>
      <c r="BG121" s="405"/>
      <c r="BH121" s="405"/>
      <c r="BI121" s="405"/>
      <c r="BJ121" s="405"/>
      <c r="BK121" s="405"/>
      <c r="BL121" s="405"/>
      <c r="BM121" s="406"/>
      <c r="BN121" s="541">
        <f t="shared" si="2"/>
        <v>342.9</v>
      </c>
      <c r="BO121" s="542"/>
      <c r="BP121" s="542"/>
      <c r="BQ121" s="542"/>
      <c r="BR121" s="542"/>
      <c r="BS121" s="542"/>
      <c r="BT121" s="542"/>
      <c r="BU121" s="542"/>
      <c r="BV121" s="542"/>
      <c r="BW121" s="542"/>
      <c r="BX121" s="542"/>
      <c r="BY121" s="542"/>
      <c r="BZ121" s="542"/>
      <c r="CA121" s="542"/>
      <c r="CB121" s="543"/>
    </row>
    <row r="122" spans="1:98" ht="30.75" customHeight="1" x14ac:dyDescent="0.25">
      <c r="A122" s="603">
        <v>2</v>
      </c>
      <c r="B122" s="604"/>
      <c r="C122" s="604"/>
      <c r="D122" s="605"/>
      <c r="E122" s="606" t="s">
        <v>447</v>
      </c>
      <c r="F122" s="607"/>
      <c r="G122" s="607"/>
      <c r="H122" s="607"/>
      <c r="I122" s="607"/>
      <c r="J122" s="607"/>
      <c r="K122" s="607"/>
      <c r="L122" s="607"/>
      <c r="M122" s="607"/>
      <c r="N122" s="607"/>
      <c r="O122" s="607"/>
      <c r="P122" s="607"/>
      <c r="Q122" s="607"/>
      <c r="R122" s="607"/>
      <c r="S122" s="607"/>
      <c r="T122" s="607"/>
      <c r="U122" s="607"/>
      <c r="V122" s="607"/>
      <c r="W122" s="607"/>
      <c r="X122" s="607"/>
      <c r="Y122" s="607"/>
      <c r="Z122" s="607"/>
      <c r="AA122" s="607"/>
      <c r="AB122" s="607"/>
      <c r="AC122" s="607"/>
      <c r="AD122" s="607"/>
      <c r="AE122" s="607"/>
      <c r="AF122" s="607"/>
      <c r="AG122" s="607"/>
      <c r="AH122" s="607"/>
      <c r="AI122" s="607"/>
      <c r="AJ122" s="607"/>
      <c r="AK122" s="607"/>
      <c r="AL122" s="607"/>
      <c r="AM122" s="607"/>
      <c r="AN122" s="607"/>
      <c r="AO122" s="607"/>
      <c r="AP122" s="607"/>
      <c r="AQ122" s="607"/>
      <c r="AR122" s="608"/>
      <c r="AS122" s="407"/>
      <c r="AT122" s="408"/>
      <c r="AU122" s="408"/>
      <c r="AV122" s="408"/>
      <c r="AW122" s="408"/>
      <c r="AX122" s="408"/>
      <c r="AY122" s="408"/>
      <c r="AZ122" s="408"/>
      <c r="BA122" s="408"/>
      <c r="BB122" s="409"/>
      <c r="BC122" s="404"/>
      <c r="BD122" s="405"/>
      <c r="BE122" s="405"/>
      <c r="BF122" s="405"/>
      <c r="BG122" s="405"/>
      <c r="BH122" s="405"/>
      <c r="BI122" s="405"/>
      <c r="BJ122" s="405"/>
      <c r="BK122" s="405"/>
      <c r="BL122" s="405"/>
      <c r="BM122" s="406"/>
      <c r="BN122" s="596">
        <f>SUM(BN123:CB125)</f>
        <v>1714</v>
      </c>
      <c r="BO122" s="597"/>
      <c r="BP122" s="597"/>
      <c r="BQ122" s="597"/>
      <c r="BR122" s="597"/>
      <c r="BS122" s="597"/>
      <c r="BT122" s="597"/>
      <c r="BU122" s="597"/>
      <c r="BV122" s="597"/>
      <c r="BW122" s="597"/>
      <c r="BX122" s="597"/>
      <c r="BY122" s="597"/>
      <c r="BZ122" s="597"/>
      <c r="CA122" s="597"/>
      <c r="CB122" s="598"/>
      <c r="CT122" s="29"/>
    </row>
    <row r="123" spans="1:98" ht="15" customHeight="1" x14ac:dyDescent="0.25">
      <c r="A123" s="407"/>
      <c r="B123" s="408"/>
      <c r="C123" s="408"/>
      <c r="D123" s="409"/>
      <c r="E123" s="422" t="s">
        <v>448</v>
      </c>
      <c r="F123" s="423"/>
      <c r="G123" s="423"/>
      <c r="H123" s="423"/>
      <c r="I123" s="423"/>
      <c r="J123" s="423"/>
      <c r="K123" s="423"/>
      <c r="L123" s="423"/>
      <c r="M123" s="423"/>
      <c r="N123" s="423"/>
      <c r="O123" s="423"/>
      <c r="P123" s="423"/>
      <c r="Q123" s="423"/>
      <c r="R123" s="423"/>
      <c r="S123" s="423"/>
      <c r="T123" s="423"/>
      <c r="U123" s="423"/>
      <c r="V123" s="423"/>
      <c r="W123" s="423"/>
      <c r="X123" s="423"/>
      <c r="Y123" s="423"/>
      <c r="Z123" s="423"/>
      <c r="AA123" s="423"/>
      <c r="AB123" s="423"/>
      <c r="AC123" s="423"/>
      <c r="AD123" s="423"/>
      <c r="AE123" s="423"/>
      <c r="AF123" s="423"/>
      <c r="AG123" s="423"/>
      <c r="AH123" s="423"/>
      <c r="AI123" s="423"/>
      <c r="AJ123" s="423"/>
      <c r="AK123" s="423"/>
      <c r="AL123" s="423"/>
      <c r="AM123" s="423"/>
      <c r="AN123" s="423"/>
      <c r="AO123" s="423"/>
      <c r="AP123" s="423"/>
      <c r="AQ123" s="423"/>
      <c r="AR123" s="424"/>
      <c r="AS123" s="425">
        <v>6</v>
      </c>
      <c r="AT123" s="426"/>
      <c r="AU123" s="426"/>
      <c r="AV123" s="426"/>
      <c r="AW123" s="426"/>
      <c r="AX123" s="426"/>
      <c r="AY123" s="426"/>
      <c r="AZ123" s="426"/>
      <c r="BA123" s="426"/>
      <c r="BB123" s="427"/>
      <c r="BC123" s="404">
        <v>250</v>
      </c>
      <c r="BD123" s="405"/>
      <c r="BE123" s="405"/>
      <c r="BF123" s="405"/>
      <c r="BG123" s="405"/>
      <c r="BH123" s="405"/>
      <c r="BI123" s="405"/>
      <c r="BJ123" s="405"/>
      <c r="BK123" s="405"/>
      <c r="BL123" s="405"/>
      <c r="BM123" s="406"/>
      <c r="BN123" s="541">
        <f t="shared" ref="BN123:BN125" si="3">BC123*AS123</f>
        <v>1500</v>
      </c>
      <c r="BO123" s="542"/>
      <c r="BP123" s="542"/>
      <c r="BQ123" s="542"/>
      <c r="BR123" s="542"/>
      <c r="BS123" s="542"/>
      <c r="BT123" s="542"/>
      <c r="BU123" s="542"/>
      <c r="BV123" s="542"/>
      <c r="BW123" s="542"/>
      <c r="BX123" s="542"/>
      <c r="BY123" s="542"/>
      <c r="BZ123" s="542"/>
      <c r="CA123" s="542"/>
      <c r="CB123" s="543"/>
      <c r="CT123" s="29"/>
    </row>
    <row r="124" spans="1:98" ht="15" customHeight="1" x14ac:dyDescent="0.25">
      <c r="A124" s="407"/>
      <c r="B124" s="408"/>
      <c r="C124" s="408"/>
      <c r="D124" s="409"/>
      <c r="E124" s="422" t="s">
        <v>450</v>
      </c>
      <c r="F124" s="423"/>
      <c r="G124" s="423"/>
      <c r="H124" s="423"/>
      <c r="I124" s="423"/>
      <c r="J124" s="423"/>
      <c r="K124" s="423"/>
      <c r="L124" s="423"/>
      <c r="M124" s="423"/>
      <c r="N124" s="423"/>
      <c r="O124" s="423"/>
      <c r="P124" s="423"/>
      <c r="Q124" s="423"/>
      <c r="R124" s="423"/>
      <c r="S124" s="423"/>
      <c r="T124" s="423"/>
      <c r="U124" s="423"/>
      <c r="V124" s="423"/>
      <c r="W124" s="423"/>
      <c r="X124" s="423"/>
      <c r="Y124" s="423"/>
      <c r="Z124" s="423"/>
      <c r="AA124" s="423"/>
      <c r="AB124" s="423"/>
      <c r="AC124" s="423"/>
      <c r="AD124" s="423"/>
      <c r="AE124" s="423"/>
      <c r="AF124" s="423"/>
      <c r="AG124" s="423"/>
      <c r="AH124" s="423"/>
      <c r="AI124" s="423"/>
      <c r="AJ124" s="423"/>
      <c r="AK124" s="423"/>
      <c r="AL124" s="423"/>
      <c r="AM124" s="423"/>
      <c r="AN124" s="423"/>
      <c r="AO124" s="423"/>
      <c r="AP124" s="423"/>
      <c r="AQ124" s="423"/>
      <c r="AR124" s="424"/>
      <c r="AS124" s="425">
        <v>1</v>
      </c>
      <c r="AT124" s="426"/>
      <c r="AU124" s="426"/>
      <c r="AV124" s="426"/>
      <c r="AW124" s="426"/>
      <c r="AX124" s="426"/>
      <c r="AY124" s="426"/>
      <c r="AZ124" s="426"/>
      <c r="BA124" s="426"/>
      <c r="BB124" s="427"/>
      <c r="BC124" s="404">
        <v>14</v>
      </c>
      <c r="BD124" s="405"/>
      <c r="BE124" s="405"/>
      <c r="BF124" s="405"/>
      <c r="BG124" s="405"/>
      <c r="BH124" s="405"/>
      <c r="BI124" s="405"/>
      <c r="BJ124" s="405"/>
      <c r="BK124" s="405"/>
      <c r="BL124" s="405"/>
      <c r="BM124" s="406"/>
      <c r="BN124" s="541">
        <f t="shared" si="3"/>
        <v>14</v>
      </c>
      <c r="BO124" s="542"/>
      <c r="BP124" s="542"/>
      <c r="BQ124" s="542"/>
      <c r="BR124" s="542"/>
      <c r="BS124" s="542"/>
      <c r="BT124" s="542"/>
      <c r="BU124" s="542"/>
      <c r="BV124" s="542"/>
      <c r="BW124" s="542"/>
      <c r="BX124" s="542"/>
      <c r="BY124" s="542"/>
      <c r="BZ124" s="542"/>
      <c r="CA124" s="542"/>
      <c r="CB124" s="543"/>
    </row>
    <row r="125" spans="1:98" ht="15" customHeight="1" x14ac:dyDescent="0.25">
      <c r="A125" s="407"/>
      <c r="B125" s="408"/>
      <c r="C125" s="408"/>
      <c r="D125" s="409"/>
      <c r="E125" s="422" t="s">
        <v>449</v>
      </c>
      <c r="F125" s="423"/>
      <c r="G125" s="423"/>
      <c r="H125" s="423"/>
      <c r="I125" s="423"/>
      <c r="J125" s="423"/>
      <c r="K125" s="423"/>
      <c r="L125" s="423"/>
      <c r="M125" s="423"/>
      <c r="N125" s="423"/>
      <c r="O125" s="423"/>
      <c r="P125" s="423"/>
      <c r="Q125" s="423"/>
      <c r="R125" s="423"/>
      <c r="S125" s="423"/>
      <c r="T125" s="423"/>
      <c r="U125" s="423"/>
      <c r="V125" s="423"/>
      <c r="W125" s="423"/>
      <c r="X125" s="423"/>
      <c r="Y125" s="423"/>
      <c r="Z125" s="423"/>
      <c r="AA125" s="423"/>
      <c r="AB125" s="423"/>
      <c r="AC125" s="423"/>
      <c r="AD125" s="423"/>
      <c r="AE125" s="423"/>
      <c r="AF125" s="423"/>
      <c r="AG125" s="423"/>
      <c r="AH125" s="423"/>
      <c r="AI125" s="423"/>
      <c r="AJ125" s="423"/>
      <c r="AK125" s="423"/>
      <c r="AL125" s="423"/>
      <c r="AM125" s="423"/>
      <c r="AN125" s="423"/>
      <c r="AO125" s="423"/>
      <c r="AP125" s="423"/>
      <c r="AQ125" s="423"/>
      <c r="AR125" s="424"/>
      <c r="AS125" s="425">
        <v>200</v>
      </c>
      <c r="AT125" s="426"/>
      <c r="AU125" s="426"/>
      <c r="AV125" s="426"/>
      <c r="AW125" s="426"/>
      <c r="AX125" s="426"/>
      <c r="AY125" s="426"/>
      <c r="AZ125" s="426"/>
      <c r="BA125" s="426"/>
      <c r="BB125" s="427"/>
      <c r="BC125" s="404">
        <v>1</v>
      </c>
      <c r="BD125" s="405"/>
      <c r="BE125" s="405"/>
      <c r="BF125" s="405"/>
      <c r="BG125" s="405"/>
      <c r="BH125" s="405"/>
      <c r="BI125" s="405"/>
      <c r="BJ125" s="405"/>
      <c r="BK125" s="405"/>
      <c r="BL125" s="405"/>
      <c r="BM125" s="406"/>
      <c r="BN125" s="541">
        <f t="shared" si="3"/>
        <v>200</v>
      </c>
      <c r="BO125" s="542"/>
      <c r="BP125" s="542"/>
      <c r="BQ125" s="542"/>
      <c r="BR125" s="542"/>
      <c r="BS125" s="542"/>
      <c r="BT125" s="542"/>
      <c r="BU125" s="542"/>
      <c r="BV125" s="542"/>
      <c r="BW125" s="542"/>
      <c r="BX125" s="542"/>
      <c r="BY125" s="542"/>
      <c r="BZ125" s="542"/>
      <c r="CA125" s="542"/>
      <c r="CB125" s="543"/>
      <c r="CT125" s="29"/>
    </row>
    <row r="126" spans="1:98" ht="15" customHeight="1" x14ac:dyDescent="0.25">
      <c r="A126" s="578">
        <v>3</v>
      </c>
      <c r="B126" s="579"/>
      <c r="C126" s="579"/>
      <c r="D126" s="580"/>
      <c r="E126" s="581" t="s">
        <v>233</v>
      </c>
      <c r="F126" s="582"/>
      <c r="G126" s="582"/>
      <c r="H126" s="582"/>
      <c r="I126" s="582"/>
      <c r="J126" s="582"/>
      <c r="K126" s="582"/>
      <c r="L126" s="582"/>
      <c r="M126" s="582"/>
      <c r="N126" s="582"/>
      <c r="O126" s="582"/>
      <c r="P126" s="582"/>
      <c r="Q126" s="582"/>
      <c r="R126" s="582"/>
      <c r="S126" s="582"/>
      <c r="T126" s="582"/>
      <c r="U126" s="582"/>
      <c r="V126" s="582"/>
      <c r="W126" s="582"/>
      <c r="X126" s="582"/>
      <c r="Y126" s="582"/>
      <c r="Z126" s="582"/>
      <c r="AA126" s="582"/>
      <c r="AB126" s="582"/>
      <c r="AC126" s="582"/>
      <c r="AD126" s="582"/>
      <c r="AE126" s="582"/>
      <c r="AF126" s="582"/>
      <c r="AG126" s="582"/>
      <c r="AH126" s="582"/>
      <c r="AI126" s="582"/>
      <c r="AJ126" s="582"/>
      <c r="AK126" s="582"/>
      <c r="AL126" s="582"/>
      <c r="AM126" s="582"/>
      <c r="AN126" s="582"/>
      <c r="AO126" s="582"/>
      <c r="AP126" s="582"/>
      <c r="AQ126" s="582"/>
      <c r="AR126" s="583"/>
      <c r="AS126" s="425"/>
      <c r="AT126" s="426"/>
      <c r="AU126" s="426"/>
      <c r="AV126" s="426"/>
      <c r="AW126" s="426"/>
      <c r="AX126" s="426"/>
      <c r="AY126" s="426"/>
      <c r="AZ126" s="426"/>
      <c r="BA126" s="426"/>
      <c r="BB126" s="427"/>
      <c r="BC126" s="602"/>
      <c r="BD126" s="408"/>
      <c r="BE126" s="408"/>
      <c r="BF126" s="408"/>
      <c r="BG126" s="408"/>
      <c r="BH126" s="408"/>
      <c r="BI126" s="408"/>
      <c r="BJ126" s="408"/>
      <c r="BK126" s="408"/>
      <c r="BL126" s="408"/>
      <c r="BM126" s="409"/>
      <c r="BN126" s="596">
        <f>BN127</f>
        <v>1300</v>
      </c>
      <c r="BO126" s="597"/>
      <c r="BP126" s="597"/>
      <c r="BQ126" s="597"/>
      <c r="BR126" s="597"/>
      <c r="BS126" s="597"/>
      <c r="BT126" s="597"/>
      <c r="BU126" s="597"/>
      <c r="BV126" s="597"/>
      <c r="BW126" s="597"/>
      <c r="BX126" s="597"/>
      <c r="BY126" s="597"/>
      <c r="BZ126" s="597"/>
      <c r="CA126" s="597"/>
      <c r="CB126" s="598"/>
    </row>
    <row r="127" spans="1:98" ht="18" customHeight="1" x14ac:dyDescent="0.25">
      <c r="A127" s="425"/>
      <c r="B127" s="426"/>
      <c r="C127" s="426"/>
      <c r="D127" s="427"/>
      <c r="E127" s="395" t="s">
        <v>451</v>
      </c>
      <c r="F127" s="396"/>
      <c r="G127" s="396"/>
      <c r="H127" s="396"/>
      <c r="I127" s="396"/>
      <c r="J127" s="396"/>
      <c r="K127" s="396"/>
      <c r="L127" s="396"/>
      <c r="M127" s="396"/>
      <c r="N127" s="396"/>
      <c r="O127" s="396"/>
      <c r="P127" s="396"/>
      <c r="Q127" s="396"/>
      <c r="R127" s="396"/>
      <c r="S127" s="396"/>
      <c r="T127" s="396"/>
      <c r="U127" s="396"/>
      <c r="V127" s="396"/>
      <c r="W127" s="396"/>
      <c r="X127" s="396"/>
      <c r="Y127" s="396"/>
      <c r="Z127" s="396"/>
      <c r="AA127" s="396"/>
      <c r="AB127" s="396"/>
      <c r="AC127" s="396"/>
      <c r="AD127" s="396"/>
      <c r="AE127" s="396"/>
      <c r="AF127" s="396"/>
      <c r="AG127" s="396"/>
      <c r="AH127" s="396"/>
      <c r="AI127" s="396"/>
      <c r="AJ127" s="396"/>
      <c r="AK127" s="396"/>
      <c r="AL127" s="396"/>
      <c r="AM127" s="396"/>
      <c r="AN127" s="396"/>
      <c r="AO127" s="396"/>
      <c r="AP127" s="396"/>
      <c r="AQ127" s="396"/>
      <c r="AR127" s="397"/>
      <c r="AS127" s="425">
        <v>2</v>
      </c>
      <c r="AT127" s="426"/>
      <c r="AU127" s="426"/>
      <c r="AV127" s="426"/>
      <c r="AW127" s="426"/>
      <c r="AX127" s="426"/>
      <c r="AY127" s="426"/>
      <c r="AZ127" s="426"/>
      <c r="BA127" s="426"/>
      <c r="BB127" s="427"/>
      <c r="BC127" s="404">
        <v>650</v>
      </c>
      <c r="BD127" s="405"/>
      <c r="BE127" s="405"/>
      <c r="BF127" s="405"/>
      <c r="BG127" s="405"/>
      <c r="BH127" s="405"/>
      <c r="BI127" s="405"/>
      <c r="BJ127" s="405"/>
      <c r="BK127" s="405"/>
      <c r="BL127" s="405"/>
      <c r="BM127" s="406"/>
      <c r="BN127" s="507">
        <f t="shared" ref="BN127" si="4">AS127*BC127</f>
        <v>1300</v>
      </c>
      <c r="BO127" s="508"/>
      <c r="BP127" s="508"/>
      <c r="BQ127" s="508"/>
      <c r="BR127" s="508"/>
      <c r="BS127" s="508"/>
      <c r="BT127" s="508"/>
      <c r="BU127" s="508"/>
      <c r="BV127" s="508"/>
      <c r="BW127" s="508"/>
      <c r="BX127" s="508"/>
      <c r="BY127" s="508"/>
      <c r="BZ127" s="508"/>
      <c r="CA127" s="508"/>
      <c r="CB127" s="509"/>
    </row>
    <row r="128" spans="1:98" ht="15" customHeight="1" x14ac:dyDescent="0.25">
      <c r="A128" s="578">
        <v>4</v>
      </c>
      <c r="B128" s="579"/>
      <c r="C128" s="579"/>
      <c r="D128" s="580"/>
      <c r="E128" s="581" t="s">
        <v>452</v>
      </c>
      <c r="F128" s="582"/>
      <c r="G128" s="582"/>
      <c r="H128" s="582"/>
      <c r="I128" s="582"/>
      <c r="J128" s="582"/>
      <c r="K128" s="582"/>
      <c r="L128" s="582"/>
      <c r="M128" s="582"/>
      <c r="N128" s="582"/>
      <c r="O128" s="582"/>
      <c r="P128" s="582"/>
      <c r="Q128" s="582"/>
      <c r="R128" s="582"/>
      <c r="S128" s="582"/>
      <c r="T128" s="582"/>
      <c r="U128" s="582"/>
      <c r="V128" s="582"/>
      <c r="W128" s="582"/>
      <c r="X128" s="582"/>
      <c r="Y128" s="582"/>
      <c r="Z128" s="582"/>
      <c r="AA128" s="582"/>
      <c r="AB128" s="582"/>
      <c r="AC128" s="582"/>
      <c r="AD128" s="582"/>
      <c r="AE128" s="582"/>
      <c r="AF128" s="582"/>
      <c r="AG128" s="582"/>
      <c r="AH128" s="582"/>
      <c r="AI128" s="582"/>
      <c r="AJ128" s="582"/>
      <c r="AK128" s="582"/>
      <c r="AL128" s="582"/>
      <c r="AM128" s="582"/>
      <c r="AN128" s="582"/>
      <c r="AO128" s="582"/>
      <c r="AP128" s="582"/>
      <c r="AQ128" s="582"/>
      <c r="AR128" s="583"/>
      <c r="AS128" s="425"/>
      <c r="AT128" s="426"/>
      <c r="AU128" s="426"/>
      <c r="AV128" s="426"/>
      <c r="AW128" s="426"/>
      <c r="AX128" s="426"/>
      <c r="AY128" s="426"/>
      <c r="AZ128" s="426"/>
      <c r="BA128" s="426"/>
      <c r="BB128" s="427"/>
      <c r="BC128" s="599"/>
      <c r="BD128" s="600"/>
      <c r="BE128" s="600"/>
      <c r="BF128" s="600"/>
      <c r="BG128" s="600"/>
      <c r="BH128" s="600"/>
      <c r="BI128" s="600"/>
      <c r="BJ128" s="600"/>
      <c r="BK128" s="600"/>
      <c r="BL128" s="600"/>
      <c r="BM128" s="601"/>
      <c r="BN128" s="596">
        <f>SUM(BN129:CB135)</f>
        <v>103699.99999999801</v>
      </c>
      <c r="BO128" s="597"/>
      <c r="BP128" s="597"/>
      <c r="BQ128" s="597"/>
      <c r="BR128" s="597"/>
      <c r="BS128" s="597"/>
      <c r="BT128" s="597"/>
      <c r="BU128" s="597"/>
      <c r="BV128" s="597"/>
      <c r="BW128" s="597"/>
      <c r="BX128" s="597"/>
      <c r="BY128" s="597"/>
      <c r="BZ128" s="597"/>
      <c r="CA128" s="597"/>
      <c r="CB128" s="598"/>
      <c r="CT128" s="26">
        <v>46000</v>
      </c>
    </row>
    <row r="129" spans="1:80" ht="15" customHeight="1" x14ac:dyDescent="0.25">
      <c r="A129" s="407"/>
      <c r="B129" s="408"/>
      <c r="C129" s="408"/>
      <c r="D129" s="409"/>
      <c r="E129" s="422" t="s">
        <v>463</v>
      </c>
      <c r="F129" s="423"/>
      <c r="G129" s="423"/>
      <c r="H129" s="423"/>
      <c r="I129" s="423"/>
      <c r="J129" s="423"/>
      <c r="K129" s="423"/>
      <c r="L129" s="423"/>
      <c r="M129" s="423"/>
      <c r="N129" s="423"/>
      <c r="O129" s="423"/>
      <c r="P129" s="423"/>
      <c r="Q129" s="423"/>
      <c r="R129" s="423"/>
      <c r="S129" s="423"/>
      <c r="T129" s="423"/>
      <c r="U129" s="423"/>
      <c r="V129" s="423"/>
      <c r="W129" s="423"/>
      <c r="X129" s="423"/>
      <c r="Y129" s="423"/>
      <c r="Z129" s="423"/>
      <c r="AA129" s="423"/>
      <c r="AB129" s="423"/>
      <c r="AC129" s="423"/>
      <c r="AD129" s="423"/>
      <c r="AE129" s="423"/>
      <c r="AF129" s="423"/>
      <c r="AG129" s="423"/>
      <c r="AH129" s="423"/>
      <c r="AI129" s="423"/>
      <c r="AJ129" s="423"/>
      <c r="AK129" s="423"/>
      <c r="AL129" s="423"/>
      <c r="AM129" s="423"/>
      <c r="AN129" s="423"/>
      <c r="AO129" s="423"/>
      <c r="AP129" s="423"/>
      <c r="AQ129" s="423"/>
      <c r="AR129" s="424"/>
      <c r="AS129" s="425">
        <v>1</v>
      </c>
      <c r="AT129" s="426"/>
      <c r="AU129" s="426"/>
      <c r="AV129" s="426"/>
      <c r="AW129" s="426"/>
      <c r="AX129" s="426"/>
      <c r="AY129" s="426"/>
      <c r="AZ129" s="426"/>
      <c r="BA129" s="426"/>
      <c r="BB129" s="427"/>
      <c r="BC129" s="404">
        <v>12000</v>
      </c>
      <c r="BD129" s="405"/>
      <c r="BE129" s="405"/>
      <c r="BF129" s="405"/>
      <c r="BG129" s="405"/>
      <c r="BH129" s="405"/>
      <c r="BI129" s="405"/>
      <c r="BJ129" s="405"/>
      <c r="BK129" s="405"/>
      <c r="BL129" s="405"/>
      <c r="BM129" s="406"/>
      <c r="BN129" s="523">
        <f t="shared" ref="BN129:BN135" si="5">BC129*AS129</f>
        <v>12000</v>
      </c>
      <c r="BO129" s="524"/>
      <c r="BP129" s="524"/>
      <c r="BQ129" s="524"/>
      <c r="BR129" s="524"/>
      <c r="BS129" s="524"/>
      <c r="BT129" s="524"/>
      <c r="BU129" s="524"/>
      <c r="BV129" s="524"/>
      <c r="BW129" s="524"/>
      <c r="BX129" s="524"/>
      <c r="BY129" s="524"/>
      <c r="BZ129" s="524"/>
      <c r="CA129" s="524"/>
      <c r="CB129" s="525"/>
    </row>
    <row r="130" spans="1:80" ht="15" customHeight="1" x14ac:dyDescent="0.25">
      <c r="A130" s="407"/>
      <c r="B130" s="408"/>
      <c r="C130" s="408"/>
      <c r="D130" s="409"/>
      <c r="E130" s="422" t="s">
        <v>464</v>
      </c>
      <c r="F130" s="587"/>
      <c r="G130" s="587"/>
      <c r="H130" s="587"/>
      <c r="I130" s="587"/>
      <c r="J130" s="587"/>
      <c r="K130" s="587"/>
      <c r="L130" s="587"/>
      <c r="M130" s="587"/>
      <c r="N130" s="587"/>
      <c r="O130" s="587"/>
      <c r="P130" s="587"/>
      <c r="Q130" s="587"/>
      <c r="R130" s="587"/>
      <c r="S130" s="587"/>
      <c r="T130" s="587"/>
      <c r="U130" s="587"/>
      <c r="V130" s="587"/>
      <c r="W130" s="587"/>
      <c r="X130" s="587"/>
      <c r="Y130" s="587"/>
      <c r="Z130" s="587"/>
      <c r="AA130" s="587"/>
      <c r="AB130" s="587"/>
      <c r="AC130" s="587"/>
      <c r="AD130" s="587"/>
      <c r="AE130" s="587"/>
      <c r="AF130" s="587"/>
      <c r="AG130" s="587"/>
      <c r="AH130" s="587"/>
      <c r="AI130" s="587"/>
      <c r="AJ130" s="587"/>
      <c r="AK130" s="587"/>
      <c r="AL130" s="587"/>
      <c r="AM130" s="587"/>
      <c r="AN130" s="587"/>
      <c r="AO130" s="587"/>
      <c r="AP130" s="587"/>
      <c r="AQ130" s="587"/>
      <c r="AR130" s="588"/>
      <c r="AS130" s="425">
        <v>2</v>
      </c>
      <c r="AT130" s="426"/>
      <c r="AU130" s="426"/>
      <c r="AV130" s="426"/>
      <c r="AW130" s="426"/>
      <c r="AX130" s="426"/>
      <c r="AY130" s="426"/>
      <c r="AZ130" s="426"/>
      <c r="BA130" s="426"/>
      <c r="BB130" s="427"/>
      <c r="BC130" s="404">
        <v>36000</v>
      </c>
      <c r="BD130" s="405"/>
      <c r="BE130" s="405"/>
      <c r="BF130" s="405"/>
      <c r="BG130" s="405"/>
      <c r="BH130" s="405"/>
      <c r="BI130" s="405"/>
      <c r="BJ130" s="405"/>
      <c r="BK130" s="405"/>
      <c r="BL130" s="405"/>
      <c r="BM130" s="406"/>
      <c r="BN130" s="523">
        <f t="shared" si="5"/>
        <v>72000</v>
      </c>
      <c r="BO130" s="524"/>
      <c r="BP130" s="524"/>
      <c r="BQ130" s="524"/>
      <c r="BR130" s="524"/>
      <c r="BS130" s="524"/>
      <c r="BT130" s="524"/>
      <c r="BU130" s="524"/>
      <c r="BV130" s="524"/>
      <c r="BW130" s="524"/>
      <c r="BX130" s="524"/>
      <c r="BY130" s="524"/>
      <c r="BZ130" s="524"/>
      <c r="CA130" s="524"/>
      <c r="CB130" s="525"/>
    </row>
    <row r="131" spans="1:80" ht="15" customHeight="1" x14ac:dyDescent="0.25">
      <c r="A131" s="407"/>
      <c r="B131" s="408"/>
      <c r="C131" s="408"/>
      <c r="D131" s="409"/>
      <c r="E131" s="422" t="s">
        <v>465</v>
      </c>
      <c r="F131" s="587"/>
      <c r="G131" s="587"/>
      <c r="H131" s="587"/>
      <c r="I131" s="587"/>
      <c r="J131" s="587"/>
      <c r="K131" s="587"/>
      <c r="L131" s="587"/>
      <c r="M131" s="587"/>
      <c r="N131" s="587"/>
      <c r="O131" s="587"/>
      <c r="P131" s="587"/>
      <c r="Q131" s="587"/>
      <c r="R131" s="587"/>
      <c r="S131" s="587"/>
      <c r="T131" s="587"/>
      <c r="U131" s="587"/>
      <c r="V131" s="587"/>
      <c r="W131" s="587"/>
      <c r="X131" s="587"/>
      <c r="Y131" s="587"/>
      <c r="Z131" s="587"/>
      <c r="AA131" s="587"/>
      <c r="AB131" s="587"/>
      <c r="AC131" s="587"/>
      <c r="AD131" s="587"/>
      <c r="AE131" s="587"/>
      <c r="AF131" s="587"/>
      <c r="AG131" s="587"/>
      <c r="AH131" s="587"/>
      <c r="AI131" s="587"/>
      <c r="AJ131" s="587"/>
      <c r="AK131" s="587"/>
      <c r="AL131" s="587"/>
      <c r="AM131" s="587"/>
      <c r="AN131" s="587"/>
      <c r="AO131" s="587"/>
      <c r="AP131" s="587"/>
      <c r="AQ131" s="587"/>
      <c r="AR131" s="588"/>
      <c r="AS131" s="425">
        <v>1</v>
      </c>
      <c r="AT131" s="426"/>
      <c r="AU131" s="426"/>
      <c r="AV131" s="426"/>
      <c r="AW131" s="426"/>
      <c r="AX131" s="426"/>
      <c r="AY131" s="426"/>
      <c r="AZ131" s="426"/>
      <c r="BA131" s="426"/>
      <c r="BB131" s="427"/>
      <c r="BC131" s="404">
        <v>5185</v>
      </c>
      <c r="BD131" s="405"/>
      <c r="BE131" s="405"/>
      <c r="BF131" s="405"/>
      <c r="BG131" s="405"/>
      <c r="BH131" s="405"/>
      <c r="BI131" s="405"/>
      <c r="BJ131" s="405"/>
      <c r="BK131" s="405"/>
      <c r="BL131" s="405"/>
      <c r="BM131" s="406"/>
      <c r="BN131" s="523">
        <f t="shared" si="5"/>
        <v>5185</v>
      </c>
      <c r="BO131" s="524"/>
      <c r="BP131" s="524"/>
      <c r="BQ131" s="524"/>
      <c r="BR131" s="524"/>
      <c r="BS131" s="524"/>
      <c r="BT131" s="524"/>
      <c r="BU131" s="524"/>
      <c r="BV131" s="524"/>
      <c r="BW131" s="524"/>
      <c r="BX131" s="524"/>
      <c r="BY131" s="524"/>
      <c r="BZ131" s="524"/>
      <c r="CA131" s="524"/>
      <c r="CB131" s="525"/>
    </row>
    <row r="132" spans="1:80" ht="15" customHeight="1" x14ac:dyDescent="0.25">
      <c r="A132" s="407"/>
      <c r="B132" s="408"/>
      <c r="C132" s="408"/>
      <c r="D132" s="409"/>
      <c r="E132" s="422" t="s">
        <v>466</v>
      </c>
      <c r="F132" s="587"/>
      <c r="G132" s="587"/>
      <c r="H132" s="587"/>
      <c r="I132" s="587"/>
      <c r="J132" s="587"/>
      <c r="K132" s="587"/>
      <c r="L132" s="587"/>
      <c r="M132" s="587"/>
      <c r="N132" s="587"/>
      <c r="O132" s="587"/>
      <c r="P132" s="587"/>
      <c r="Q132" s="587"/>
      <c r="R132" s="587"/>
      <c r="S132" s="587"/>
      <c r="T132" s="587"/>
      <c r="U132" s="587"/>
      <c r="V132" s="587"/>
      <c r="W132" s="587"/>
      <c r="X132" s="587"/>
      <c r="Y132" s="587"/>
      <c r="Z132" s="587"/>
      <c r="AA132" s="587"/>
      <c r="AB132" s="587"/>
      <c r="AC132" s="587"/>
      <c r="AD132" s="587"/>
      <c r="AE132" s="587"/>
      <c r="AF132" s="587"/>
      <c r="AG132" s="587"/>
      <c r="AH132" s="587"/>
      <c r="AI132" s="587"/>
      <c r="AJ132" s="587"/>
      <c r="AK132" s="587"/>
      <c r="AL132" s="587"/>
      <c r="AM132" s="587"/>
      <c r="AN132" s="587"/>
      <c r="AO132" s="587"/>
      <c r="AP132" s="587"/>
      <c r="AQ132" s="587"/>
      <c r="AR132" s="588"/>
      <c r="AS132" s="425">
        <v>39</v>
      </c>
      <c r="AT132" s="426"/>
      <c r="AU132" s="426"/>
      <c r="AV132" s="426"/>
      <c r="AW132" s="426"/>
      <c r="AX132" s="426"/>
      <c r="AY132" s="426"/>
      <c r="AZ132" s="426"/>
      <c r="BA132" s="426"/>
      <c r="BB132" s="427"/>
      <c r="BC132" s="404">
        <v>260</v>
      </c>
      <c r="BD132" s="405"/>
      <c r="BE132" s="405"/>
      <c r="BF132" s="405"/>
      <c r="BG132" s="405"/>
      <c r="BH132" s="405"/>
      <c r="BI132" s="405"/>
      <c r="BJ132" s="405"/>
      <c r="BK132" s="405"/>
      <c r="BL132" s="405"/>
      <c r="BM132" s="406"/>
      <c r="BN132" s="523">
        <f t="shared" si="5"/>
        <v>10140</v>
      </c>
      <c r="BO132" s="524"/>
      <c r="BP132" s="524"/>
      <c r="BQ132" s="524"/>
      <c r="BR132" s="524"/>
      <c r="BS132" s="524"/>
      <c r="BT132" s="524"/>
      <c r="BU132" s="524"/>
      <c r="BV132" s="524"/>
      <c r="BW132" s="524"/>
      <c r="BX132" s="524"/>
      <c r="BY132" s="524"/>
      <c r="BZ132" s="524"/>
      <c r="CA132" s="524"/>
      <c r="CB132" s="525"/>
    </row>
    <row r="133" spans="1:80" ht="15" customHeight="1" x14ac:dyDescent="0.25">
      <c r="A133" s="407"/>
      <c r="B133" s="408"/>
      <c r="C133" s="408"/>
      <c r="D133" s="409"/>
      <c r="E133" s="422" t="s">
        <v>467</v>
      </c>
      <c r="F133" s="423"/>
      <c r="G133" s="423"/>
      <c r="H133" s="423"/>
      <c r="I133" s="423"/>
      <c r="J133" s="423"/>
      <c r="K133" s="423"/>
      <c r="L133" s="423"/>
      <c r="M133" s="423"/>
      <c r="N133" s="423"/>
      <c r="O133" s="423"/>
      <c r="P133" s="423"/>
      <c r="Q133" s="423"/>
      <c r="R133" s="423"/>
      <c r="S133" s="423"/>
      <c r="T133" s="423"/>
      <c r="U133" s="423"/>
      <c r="V133" s="423"/>
      <c r="W133" s="423"/>
      <c r="X133" s="423"/>
      <c r="Y133" s="423"/>
      <c r="Z133" s="423"/>
      <c r="AA133" s="423"/>
      <c r="AB133" s="423"/>
      <c r="AC133" s="423"/>
      <c r="AD133" s="423"/>
      <c r="AE133" s="423"/>
      <c r="AF133" s="423"/>
      <c r="AG133" s="423"/>
      <c r="AH133" s="423"/>
      <c r="AI133" s="423"/>
      <c r="AJ133" s="423"/>
      <c r="AK133" s="423"/>
      <c r="AL133" s="423"/>
      <c r="AM133" s="423"/>
      <c r="AN133" s="423"/>
      <c r="AO133" s="423"/>
      <c r="AP133" s="423"/>
      <c r="AQ133" s="423"/>
      <c r="AR133" s="424"/>
      <c r="AS133" s="425">
        <v>5</v>
      </c>
      <c r="AT133" s="426"/>
      <c r="AU133" s="426"/>
      <c r="AV133" s="426"/>
      <c r="AW133" s="426"/>
      <c r="AX133" s="426"/>
      <c r="AY133" s="426"/>
      <c r="AZ133" s="426"/>
      <c r="BA133" s="426"/>
      <c r="BB133" s="427"/>
      <c r="BC133" s="404">
        <v>70</v>
      </c>
      <c r="BD133" s="405"/>
      <c r="BE133" s="405"/>
      <c r="BF133" s="405"/>
      <c r="BG133" s="405"/>
      <c r="BH133" s="405"/>
      <c r="BI133" s="405"/>
      <c r="BJ133" s="405"/>
      <c r="BK133" s="405"/>
      <c r="BL133" s="405"/>
      <c r="BM133" s="406"/>
      <c r="BN133" s="523">
        <f t="shared" si="5"/>
        <v>350</v>
      </c>
      <c r="BO133" s="524"/>
      <c r="BP133" s="524"/>
      <c r="BQ133" s="524"/>
      <c r="BR133" s="524"/>
      <c r="BS133" s="524"/>
      <c r="BT133" s="524"/>
      <c r="BU133" s="524"/>
      <c r="BV133" s="524"/>
      <c r="BW133" s="524"/>
      <c r="BX133" s="524"/>
      <c r="BY133" s="524"/>
      <c r="BZ133" s="524"/>
      <c r="CA133" s="524"/>
      <c r="CB133" s="525"/>
    </row>
    <row r="134" spans="1:80" ht="15" customHeight="1" x14ac:dyDescent="0.25">
      <c r="A134" s="407"/>
      <c r="B134" s="408"/>
      <c r="C134" s="408"/>
      <c r="D134" s="409"/>
      <c r="E134" s="422" t="s">
        <v>468</v>
      </c>
      <c r="F134" s="423"/>
      <c r="G134" s="423"/>
      <c r="H134" s="423"/>
      <c r="I134" s="423"/>
      <c r="J134" s="423"/>
      <c r="K134" s="423"/>
      <c r="L134" s="423"/>
      <c r="M134" s="423"/>
      <c r="N134" s="423"/>
      <c r="O134" s="423"/>
      <c r="P134" s="423"/>
      <c r="Q134" s="423"/>
      <c r="R134" s="423"/>
      <c r="S134" s="423"/>
      <c r="T134" s="423"/>
      <c r="U134" s="423"/>
      <c r="V134" s="423"/>
      <c r="W134" s="423"/>
      <c r="X134" s="423"/>
      <c r="Y134" s="423"/>
      <c r="Z134" s="423"/>
      <c r="AA134" s="423"/>
      <c r="AB134" s="423"/>
      <c r="AC134" s="423"/>
      <c r="AD134" s="423"/>
      <c r="AE134" s="423"/>
      <c r="AF134" s="423"/>
      <c r="AG134" s="423"/>
      <c r="AH134" s="423"/>
      <c r="AI134" s="423"/>
      <c r="AJ134" s="423"/>
      <c r="AK134" s="423"/>
      <c r="AL134" s="423"/>
      <c r="AM134" s="423"/>
      <c r="AN134" s="423"/>
      <c r="AO134" s="423"/>
      <c r="AP134" s="423"/>
      <c r="AQ134" s="423"/>
      <c r="AR134" s="424"/>
      <c r="AS134" s="425">
        <v>3</v>
      </c>
      <c r="AT134" s="426"/>
      <c r="AU134" s="426"/>
      <c r="AV134" s="426"/>
      <c r="AW134" s="426"/>
      <c r="AX134" s="426"/>
      <c r="AY134" s="426"/>
      <c r="AZ134" s="426"/>
      <c r="BA134" s="426"/>
      <c r="BB134" s="427"/>
      <c r="BC134" s="404">
        <v>80</v>
      </c>
      <c r="BD134" s="405"/>
      <c r="BE134" s="405"/>
      <c r="BF134" s="405"/>
      <c r="BG134" s="405"/>
      <c r="BH134" s="405"/>
      <c r="BI134" s="405"/>
      <c r="BJ134" s="405"/>
      <c r="BK134" s="405"/>
      <c r="BL134" s="405"/>
      <c r="BM134" s="406"/>
      <c r="BN134" s="523">
        <f t="shared" si="5"/>
        <v>240</v>
      </c>
      <c r="BO134" s="524"/>
      <c r="BP134" s="524"/>
      <c r="BQ134" s="524"/>
      <c r="BR134" s="524"/>
      <c r="BS134" s="524"/>
      <c r="BT134" s="524"/>
      <c r="BU134" s="524"/>
      <c r="BV134" s="524"/>
      <c r="BW134" s="524"/>
      <c r="BX134" s="524"/>
      <c r="BY134" s="524"/>
      <c r="BZ134" s="524"/>
      <c r="CA134" s="524"/>
      <c r="CB134" s="525"/>
    </row>
    <row r="135" spans="1:80" ht="15" customHeight="1" x14ac:dyDescent="0.25">
      <c r="A135" s="407"/>
      <c r="B135" s="408"/>
      <c r="C135" s="408"/>
      <c r="D135" s="409"/>
      <c r="E135" s="422" t="s">
        <v>469</v>
      </c>
      <c r="F135" s="423"/>
      <c r="G135" s="423"/>
      <c r="H135" s="423"/>
      <c r="I135" s="423"/>
      <c r="J135" s="423"/>
      <c r="K135" s="423"/>
      <c r="L135" s="423"/>
      <c r="M135" s="423"/>
      <c r="N135" s="423"/>
      <c r="O135" s="423"/>
      <c r="P135" s="423"/>
      <c r="Q135" s="423"/>
      <c r="R135" s="423"/>
      <c r="S135" s="423"/>
      <c r="T135" s="423"/>
      <c r="U135" s="423"/>
      <c r="V135" s="423"/>
      <c r="W135" s="423"/>
      <c r="X135" s="423"/>
      <c r="Y135" s="423"/>
      <c r="Z135" s="423"/>
      <c r="AA135" s="423"/>
      <c r="AB135" s="423"/>
      <c r="AC135" s="423"/>
      <c r="AD135" s="423"/>
      <c r="AE135" s="423"/>
      <c r="AF135" s="423"/>
      <c r="AG135" s="423"/>
      <c r="AH135" s="423"/>
      <c r="AI135" s="423"/>
      <c r="AJ135" s="423"/>
      <c r="AK135" s="423"/>
      <c r="AL135" s="423"/>
      <c r="AM135" s="423"/>
      <c r="AN135" s="423"/>
      <c r="AO135" s="423"/>
      <c r="AP135" s="423"/>
      <c r="AQ135" s="423"/>
      <c r="AR135" s="424"/>
      <c r="AS135" s="425">
        <v>14</v>
      </c>
      <c r="AT135" s="426"/>
      <c r="AU135" s="426"/>
      <c r="AV135" s="426"/>
      <c r="AW135" s="426"/>
      <c r="AX135" s="426"/>
      <c r="AY135" s="426"/>
      <c r="AZ135" s="426"/>
      <c r="BA135" s="426"/>
      <c r="BB135" s="427"/>
      <c r="BC135" s="404">
        <v>270.35714285699999</v>
      </c>
      <c r="BD135" s="405"/>
      <c r="BE135" s="405"/>
      <c r="BF135" s="405"/>
      <c r="BG135" s="405"/>
      <c r="BH135" s="405"/>
      <c r="BI135" s="405"/>
      <c r="BJ135" s="405"/>
      <c r="BK135" s="405"/>
      <c r="BL135" s="405"/>
      <c r="BM135" s="406"/>
      <c r="BN135" s="523">
        <f t="shared" si="5"/>
        <v>3784.999999998</v>
      </c>
      <c r="BO135" s="524"/>
      <c r="BP135" s="524"/>
      <c r="BQ135" s="524"/>
      <c r="BR135" s="524"/>
      <c r="BS135" s="524"/>
      <c r="BT135" s="524"/>
      <c r="BU135" s="524"/>
      <c r="BV135" s="524"/>
      <c r="BW135" s="524"/>
      <c r="BX135" s="524"/>
      <c r="BY135" s="524"/>
      <c r="BZ135" s="524"/>
      <c r="CA135" s="524"/>
      <c r="CB135" s="525"/>
    </row>
    <row r="136" spans="1:80" x14ac:dyDescent="0.25">
      <c r="A136" s="615">
        <v>5</v>
      </c>
      <c r="B136" s="616"/>
      <c r="C136" s="616"/>
      <c r="D136" s="617"/>
      <c r="E136" s="618" t="s">
        <v>453</v>
      </c>
      <c r="F136" s="619"/>
      <c r="G136" s="619"/>
      <c r="H136" s="619"/>
      <c r="I136" s="619"/>
      <c r="J136" s="619"/>
      <c r="K136" s="619"/>
      <c r="L136" s="619"/>
      <c r="M136" s="619"/>
      <c r="N136" s="619"/>
      <c r="O136" s="619"/>
      <c r="P136" s="619"/>
      <c r="Q136" s="619"/>
      <c r="R136" s="619"/>
      <c r="S136" s="619"/>
      <c r="T136" s="619"/>
      <c r="U136" s="619"/>
      <c r="V136" s="619"/>
      <c r="W136" s="619"/>
      <c r="X136" s="619"/>
      <c r="Y136" s="619"/>
      <c r="Z136" s="619"/>
      <c r="AA136" s="619"/>
      <c r="AB136" s="619"/>
      <c r="AC136" s="619"/>
      <c r="AD136" s="619"/>
      <c r="AE136" s="619"/>
      <c r="AF136" s="619"/>
      <c r="AG136" s="619"/>
      <c r="AH136" s="619"/>
      <c r="AI136" s="619"/>
      <c r="AJ136" s="619"/>
      <c r="AK136" s="619"/>
      <c r="AL136" s="619"/>
      <c r="AM136" s="619"/>
      <c r="AN136" s="619"/>
      <c r="AO136" s="619"/>
      <c r="AP136" s="619"/>
      <c r="AQ136" s="619"/>
      <c r="AR136" s="620"/>
      <c r="AS136" s="621"/>
      <c r="AT136" s="622"/>
      <c r="AU136" s="622"/>
      <c r="AV136" s="622"/>
      <c r="AW136" s="622"/>
      <c r="AX136" s="622"/>
      <c r="AY136" s="622"/>
      <c r="AZ136" s="622"/>
      <c r="BA136" s="622"/>
      <c r="BB136" s="623"/>
      <c r="BC136" s="624"/>
      <c r="BD136" s="625"/>
      <c r="BE136" s="625"/>
      <c r="BF136" s="625"/>
      <c r="BG136" s="625"/>
      <c r="BH136" s="625"/>
      <c r="BI136" s="625"/>
      <c r="BJ136" s="625"/>
      <c r="BK136" s="625"/>
      <c r="BL136" s="625"/>
      <c r="BM136" s="626"/>
      <c r="BN136" s="627">
        <f>SUM(BN137:CB138)</f>
        <v>5000</v>
      </c>
      <c r="BO136" s="628"/>
      <c r="BP136" s="628"/>
      <c r="BQ136" s="628"/>
      <c r="BR136" s="628"/>
      <c r="BS136" s="628"/>
      <c r="BT136" s="628"/>
      <c r="BU136" s="628"/>
      <c r="BV136" s="628"/>
      <c r="BW136" s="628"/>
      <c r="BX136" s="628"/>
      <c r="BY136" s="628"/>
      <c r="BZ136" s="628"/>
      <c r="CA136" s="628"/>
      <c r="CB136" s="629"/>
    </row>
    <row r="137" spans="1:80" ht="15" customHeight="1" x14ac:dyDescent="0.25">
      <c r="A137" s="407"/>
      <c r="B137" s="408"/>
      <c r="C137" s="408"/>
      <c r="D137" s="409"/>
      <c r="E137" s="422" t="s">
        <v>454</v>
      </c>
      <c r="F137" s="423"/>
      <c r="G137" s="423"/>
      <c r="H137" s="423"/>
      <c r="I137" s="423"/>
      <c r="J137" s="423"/>
      <c r="K137" s="423"/>
      <c r="L137" s="423"/>
      <c r="M137" s="423"/>
      <c r="N137" s="423"/>
      <c r="O137" s="423"/>
      <c r="P137" s="423"/>
      <c r="Q137" s="423"/>
      <c r="R137" s="423"/>
      <c r="S137" s="423"/>
      <c r="T137" s="423"/>
      <c r="U137" s="423"/>
      <c r="V137" s="423"/>
      <c r="W137" s="423"/>
      <c r="X137" s="423"/>
      <c r="Y137" s="423"/>
      <c r="Z137" s="423"/>
      <c r="AA137" s="423"/>
      <c r="AB137" s="423"/>
      <c r="AC137" s="423"/>
      <c r="AD137" s="423"/>
      <c r="AE137" s="423"/>
      <c r="AF137" s="423"/>
      <c r="AG137" s="423"/>
      <c r="AH137" s="423"/>
      <c r="AI137" s="423"/>
      <c r="AJ137" s="423"/>
      <c r="AK137" s="423"/>
      <c r="AL137" s="423"/>
      <c r="AM137" s="423"/>
      <c r="AN137" s="423"/>
      <c r="AO137" s="423"/>
      <c r="AP137" s="423"/>
      <c r="AQ137" s="423"/>
      <c r="AR137" s="424"/>
      <c r="AS137" s="425">
        <v>10</v>
      </c>
      <c r="AT137" s="426"/>
      <c r="AU137" s="426"/>
      <c r="AV137" s="426"/>
      <c r="AW137" s="426"/>
      <c r="AX137" s="426"/>
      <c r="AY137" s="426"/>
      <c r="AZ137" s="426"/>
      <c r="BA137" s="426"/>
      <c r="BB137" s="427"/>
      <c r="BC137" s="404">
        <v>94</v>
      </c>
      <c r="BD137" s="405"/>
      <c r="BE137" s="405"/>
      <c r="BF137" s="405"/>
      <c r="BG137" s="405"/>
      <c r="BH137" s="405"/>
      <c r="BI137" s="405"/>
      <c r="BJ137" s="405"/>
      <c r="BK137" s="405"/>
      <c r="BL137" s="405"/>
      <c r="BM137" s="406"/>
      <c r="BN137" s="541">
        <f>BC137*AS137</f>
        <v>940</v>
      </c>
      <c r="BO137" s="542"/>
      <c r="BP137" s="542"/>
      <c r="BQ137" s="542"/>
      <c r="BR137" s="542"/>
      <c r="BS137" s="542"/>
      <c r="BT137" s="542"/>
      <c r="BU137" s="542"/>
      <c r="BV137" s="542"/>
      <c r="BW137" s="542"/>
      <c r="BX137" s="542"/>
      <c r="BY137" s="542"/>
      <c r="BZ137" s="542"/>
      <c r="CA137" s="542"/>
      <c r="CB137" s="543"/>
    </row>
    <row r="138" spans="1:80" ht="15" customHeight="1" x14ac:dyDescent="0.25">
      <c r="A138" s="407"/>
      <c r="B138" s="408"/>
      <c r="C138" s="408"/>
      <c r="D138" s="409"/>
      <c r="E138" s="422" t="s">
        <v>455</v>
      </c>
      <c r="F138" s="423"/>
      <c r="G138" s="423"/>
      <c r="H138" s="423"/>
      <c r="I138" s="423"/>
      <c r="J138" s="423"/>
      <c r="K138" s="423"/>
      <c r="L138" s="423"/>
      <c r="M138" s="423"/>
      <c r="N138" s="423"/>
      <c r="O138" s="423"/>
      <c r="P138" s="423"/>
      <c r="Q138" s="423"/>
      <c r="R138" s="423"/>
      <c r="S138" s="423"/>
      <c r="T138" s="423"/>
      <c r="U138" s="423"/>
      <c r="V138" s="423"/>
      <c r="W138" s="423"/>
      <c r="X138" s="423"/>
      <c r="Y138" s="423"/>
      <c r="Z138" s="423"/>
      <c r="AA138" s="423"/>
      <c r="AB138" s="423"/>
      <c r="AC138" s="423"/>
      <c r="AD138" s="423"/>
      <c r="AE138" s="423"/>
      <c r="AF138" s="423"/>
      <c r="AG138" s="423"/>
      <c r="AH138" s="423"/>
      <c r="AI138" s="423"/>
      <c r="AJ138" s="423"/>
      <c r="AK138" s="423"/>
      <c r="AL138" s="423"/>
      <c r="AM138" s="423"/>
      <c r="AN138" s="423"/>
      <c r="AO138" s="423"/>
      <c r="AP138" s="423"/>
      <c r="AQ138" s="423"/>
      <c r="AR138" s="424"/>
      <c r="AS138" s="425">
        <v>14</v>
      </c>
      <c r="AT138" s="426"/>
      <c r="AU138" s="426"/>
      <c r="AV138" s="426"/>
      <c r="AW138" s="426"/>
      <c r="AX138" s="426"/>
      <c r="AY138" s="426"/>
      <c r="AZ138" s="426"/>
      <c r="BA138" s="426"/>
      <c r="BB138" s="427"/>
      <c r="BC138" s="404">
        <v>290</v>
      </c>
      <c r="BD138" s="405"/>
      <c r="BE138" s="405"/>
      <c r="BF138" s="405"/>
      <c r="BG138" s="405"/>
      <c r="BH138" s="405"/>
      <c r="BI138" s="405"/>
      <c r="BJ138" s="405"/>
      <c r="BK138" s="405"/>
      <c r="BL138" s="405"/>
      <c r="BM138" s="406"/>
      <c r="BN138" s="541">
        <f>BC138*AS138</f>
        <v>4060</v>
      </c>
      <c r="BO138" s="542"/>
      <c r="BP138" s="542"/>
      <c r="BQ138" s="542"/>
      <c r="BR138" s="542"/>
      <c r="BS138" s="542"/>
      <c r="BT138" s="542"/>
      <c r="BU138" s="542"/>
      <c r="BV138" s="542"/>
      <c r="BW138" s="542"/>
      <c r="BX138" s="542"/>
      <c r="BY138" s="542"/>
      <c r="BZ138" s="542"/>
      <c r="CA138" s="542"/>
      <c r="CB138" s="543"/>
    </row>
    <row r="139" spans="1:80" ht="27" customHeight="1" x14ac:dyDescent="0.25">
      <c r="A139" s="615">
        <v>6</v>
      </c>
      <c r="B139" s="616"/>
      <c r="C139" s="616"/>
      <c r="D139" s="617"/>
      <c r="E139" s="630" t="s">
        <v>456</v>
      </c>
      <c r="F139" s="631"/>
      <c r="G139" s="631"/>
      <c r="H139" s="631"/>
      <c r="I139" s="631"/>
      <c r="J139" s="631"/>
      <c r="K139" s="631"/>
      <c r="L139" s="631"/>
      <c r="M139" s="631"/>
      <c r="N139" s="631"/>
      <c r="O139" s="631"/>
      <c r="P139" s="631"/>
      <c r="Q139" s="631"/>
      <c r="R139" s="631"/>
      <c r="S139" s="631"/>
      <c r="T139" s="631"/>
      <c r="U139" s="631"/>
      <c r="V139" s="631"/>
      <c r="W139" s="631"/>
      <c r="X139" s="631"/>
      <c r="Y139" s="631"/>
      <c r="Z139" s="631"/>
      <c r="AA139" s="631"/>
      <c r="AB139" s="631"/>
      <c r="AC139" s="631"/>
      <c r="AD139" s="631"/>
      <c r="AE139" s="631"/>
      <c r="AF139" s="631"/>
      <c r="AG139" s="631"/>
      <c r="AH139" s="631"/>
      <c r="AI139" s="631"/>
      <c r="AJ139" s="631"/>
      <c r="AK139" s="631"/>
      <c r="AL139" s="631"/>
      <c r="AM139" s="631"/>
      <c r="AN139" s="631"/>
      <c r="AO139" s="631"/>
      <c r="AP139" s="631"/>
      <c r="AQ139" s="631"/>
      <c r="AR139" s="632"/>
      <c r="AS139" s="621"/>
      <c r="AT139" s="622"/>
      <c r="AU139" s="622"/>
      <c r="AV139" s="622"/>
      <c r="AW139" s="622"/>
      <c r="AX139" s="622"/>
      <c r="AY139" s="622"/>
      <c r="AZ139" s="622"/>
      <c r="BA139" s="622"/>
      <c r="BB139" s="623"/>
      <c r="BC139" s="624"/>
      <c r="BD139" s="625"/>
      <c r="BE139" s="625"/>
      <c r="BF139" s="625"/>
      <c r="BG139" s="625"/>
      <c r="BH139" s="625"/>
      <c r="BI139" s="625"/>
      <c r="BJ139" s="625"/>
      <c r="BK139" s="625"/>
      <c r="BL139" s="625"/>
      <c r="BM139" s="626"/>
      <c r="BN139" s="627">
        <f>SUM(BN140:CB141)</f>
        <v>996</v>
      </c>
      <c r="BO139" s="628"/>
      <c r="BP139" s="628"/>
      <c r="BQ139" s="628"/>
      <c r="BR139" s="628"/>
      <c r="BS139" s="628"/>
      <c r="BT139" s="628"/>
      <c r="BU139" s="628"/>
      <c r="BV139" s="628"/>
      <c r="BW139" s="628"/>
      <c r="BX139" s="628"/>
      <c r="BY139" s="628"/>
      <c r="BZ139" s="628"/>
      <c r="CA139" s="628"/>
      <c r="CB139" s="629"/>
    </row>
    <row r="140" spans="1:80" ht="15" customHeight="1" x14ac:dyDescent="0.25">
      <c r="A140" s="407"/>
      <c r="B140" s="408"/>
      <c r="C140" s="408"/>
      <c r="D140" s="409"/>
      <c r="E140" s="422" t="s">
        <v>461</v>
      </c>
      <c r="F140" s="423"/>
      <c r="G140" s="423"/>
      <c r="H140" s="423"/>
      <c r="I140" s="423"/>
      <c r="J140" s="423"/>
      <c r="K140" s="423"/>
      <c r="L140" s="423"/>
      <c r="M140" s="423"/>
      <c r="N140" s="423"/>
      <c r="O140" s="423"/>
      <c r="P140" s="423"/>
      <c r="Q140" s="423"/>
      <c r="R140" s="423"/>
      <c r="S140" s="423"/>
      <c r="T140" s="423"/>
      <c r="U140" s="423"/>
      <c r="V140" s="423"/>
      <c r="W140" s="423"/>
      <c r="X140" s="423"/>
      <c r="Y140" s="423"/>
      <c r="Z140" s="423"/>
      <c r="AA140" s="423"/>
      <c r="AB140" s="423"/>
      <c r="AC140" s="423"/>
      <c r="AD140" s="423"/>
      <c r="AE140" s="423"/>
      <c r="AF140" s="423"/>
      <c r="AG140" s="423"/>
      <c r="AH140" s="423"/>
      <c r="AI140" s="423"/>
      <c r="AJ140" s="423"/>
      <c r="AK140" s="423"/>
      <c r="AL140" s="423"/>
      <c r="AM140" s="423"/>
      <c r="AN140" s="423"/>
      <c r="AO140" s="423"/>
      <c r="AP140" s="423"/>
      <c r="AQ140" s="423"/>
      <c r="AR140" s="424"/>
      <c r="AS140" s="425">
        <v>2</v>
      </c>
      <c r="AT140" s="426"/>
      <c r="AU140" s="426"/>
      <c r="AV140" s="426"/>
      <c r="AW140" s="426"/>
      <c r="AX140" s="426"/>
      <c r="AY140" s="426"/>
      <c r="AZ140" s="426"/>
      <c r="BA140" s="426"/>
      <c r="BB140" s="427"/>
      <c r="BC140" s="404">
        <v>150</v>
      </c>
      <c r="BD140" s="405"/>
      <c r="BE140" s="405"/>
      <c r="BF140" s="405"/>
      <c r="BG140" s="405"/>
      <c r="BH140" s="405"/>
      <c r="BI140" s="405"/>
      <c r="BJ140" s="405"/>
      <c r="BK140" s="405"/>
      <c r="BL140" s="405"/>
      <c r="BM140" s="406"/>
      <c r="BN140" s="541">
        <f>BC140*AS140</f>
        <v>300</v>
      </c>
      <c r="BO140" s="542"/>
      <c r="BP140" s="542"/>
      <c r="BQ140" s="542"/>
      <c r="BR140" s="542"/>
      <c r="BS140" s="542"/>
      <c r="BT140" s="542"/>
      <c r="BU140" s="542"/>
      <c r="BV140" s="542"/>
      <c r="BW140" s="542"/>
      <c r="BX140" s="542"/>
      <c r="BY140" s="542"/>
      <c r="BZ140" s="542"/>
      <c r="CA140" s="542"/>
      <c r="CB140" s="543"/>
    </row>
    <row r="141" spans="1:80" ht="15" customHeight="1" x14ac:dyDescent="0.25">
      <c r="A141" s="407"/>
      <c r="B141" s="408"/>
      <c r="C141" s="408"/>
      <c r="D141" s="409"/>
      <c r="E141" s="422" t="s">
        <v>462</v>
      </c>
      <c r="F141" s="423"/>
      <c r="G141" s="423"/>
      <c r="H141" s="423"/>
      <c r="I141" s="423"/>
      <c r="J141" s="423"/>
      <c r="K141" s="423"/>
      <c r="L141" s="423"/>
      <c r="M141" s="423"/>
      <c r="N141" s="423"/>
      <c r="O141" s="423"/>
      <c r="P141" s="423"/>
      <c r="Q141" s="423"/>
      <c r="R141" s="423"/>
      <c r="S141" s="423"/>
      <c r="T141" s="423"/>
      <c r="U141" s="423"/>
      <c r="V141" s="423"/>
      <c r="W141" s="423"/>
      <c r="X141" s="423"/>
      <c r="Y141" s="423"/>
      <c r="Z141" s="423"/>
      <c r="AA141" s="423"/>
      <c r="AB141" s="423"/>
      <c r="AC141" s="423"/>
      <c r="AD141" s="423"/>
      <c r="AE141" s="423"/>
      <c r="AF141" s="423"/>
      <c r="AG141" s="423"/>
      <c r="AH141" s="423"/>
      <c r="AI141" s="423"/>
      <c r="AJ141" s="423"/>
      <c r="AK141" s="423"/>
      <c r="AL141" s="423"/>
      <c r="AM141" s="423"/>
      <c r="AN141" s="423"/>
      <c r="AO141" s="423"/>
      <c r="AP141" s="423"/>
      <c r="AQ141" s="423"/>
      <c r="AR141" s="424"/>
      <c r="AS141" s="425">
        <v>10</v>
      </c>
      <c r="AT141" s="426"/>
      <c r="AU141" s="426"/>
      <c r="AV141" s="426"/>
      <c r="AW141" s="426"/>
      <c r="AX141" s="426"/>
      <c r="AY141" s="426"/>
      <c r="AZ141" s="426"/>
      <c r="BA141" s="426"/>
      <c r="BB141" s="427"/>
      <c r="BC141" s="404">
        <v>69.599999999999994</v>
      </c>
      <c r="BD141" s="405"/>
      <c r="BE141" s="405"/>
      <c r="BF141" s="405"/>
      <c r="BG141" s="405"/>
      <c r="BH141" s="405"/>
      <c r="BI141" s="405"/>
      <c r="BJ141" s="405"/>
      <c r="BK141" s="405"/>
      <c r="BL141" s="405"/>
      <c r="BM141" s="406"/>
      <c r="BN141" s="541">
        <f>BC141*AS141</f>
        <v>696</v>
      </c>
      <c r="BO141" s="542"/>
      <c r="BP141" s="542"/>
      <c r="BQ141" s="542"/>
      <c r="BR141" s="542"/>
      <c r="BS141" s="542"/>
      <c r="BT141" s="542"/>
      <c r="BU141" s="542"/>
      <c r="BV141" s="542"/>
      <c r="BW141" s="542"/>
      <c r="BX141" s="542"/>
      <c r="BY141" s="542"/>
      <c r="BZ141" s="542"/>
      <c r="CA141" s="542"/>
      <c r="CB141" s="543"/>
    </row>
    <row r="142" spans="1:80" ht="15" customHeight="1" x14ac:dyDescent="0.25">
      <c r="A142" s="578">
        <v>7</v>
      </c>
      <c r="B142" s="579"/>
      <c r="C142" s="579"/>
      <c r="D142" s="580"/>
      <c r="E142" s="581" t="s">
        <v>457</v>
      </c>
      <c r="F142" s="582"/>
      <c r="G142" s="582"/>
      <c r="H142" s="582"/>
      <c r="I142" s="582"/>
      <c r="J142" s="582"/>
      <c r="K142" s="582"/>
      <c r="L142" s="582"/>
      <c r="M142" s="582"/>
      <c r="N142" s="582"/>
      <c r="O142" s="582"/>
      <c r="P142" s="582"/>
      <c r="Q142" s="582"/>
      <c r="R142" s="582"/>
      <c r="S142" s="582"/>
      <c r="T142" s="582"/>
      <c r="U142" s="582"/>
      <c r="V142" s="582"/>
      <c r="W142" s="582"/>
      <c r="X142" s="582"/>
      <c r="Y142" s="582"/>
      <c r="Z142" s="582"/>
      <c r="AA142" s="582"/>
      <c r="AB142" s="582"/>
      <c r="AC142" s="582"/>
      <c r="AD142" s="582"/>
      <c r="AE142" s="582"/>
      <c r="AF142" s="582"/>
      <c r="AG142" s="582"/>
      <c r="AH142" s="582"/>
      <c r="AI142" s="582"/>
      <c r="AJ142" s="582"/>
      <c r="AK142" s="582"/>
      <c r="AL142" s="582"/>
      <c r="AM142" s="582"/>
      <c r="AN142" s="582"/>
      <c r="AO142" s="582"/>
      <c r="AP142" s="582"/>
      <c r="AQ142" s="582"/>
      <c r="AR142" s="583"/>
      <c r="AS142" s="425"/>
      <c r="AT142" s="426"/>
      <c r="AU142" s="426"/>
      <c r="AV142" s="426"/>
      <c r="AW142" s="426"/>
      <c r="AX142" s="426"/>
      <c r="AY142" s="426"/>
      <c r="AZ142" s="426"/>
      <c r="BA142" s="426"/>
      <c r="BB142" s="427"/>
      <c r="BC142" s="602"/>
      <c r="BD142" s="408"/>
      <c r="BE142" s="408"/>
      <c r="BF142" s="408"/>
      <c r="BG142" s="408"/>
      <c r="BH142" s="408"/>
      <c r="BI142" s="408"/>
      <c r="BJ142" s="408"/>
      <c r="BK142" s="408"/>
      <c r="BL142" s="408"/>
      <c r="BM142" s="409"/>
      <c r="BN142" s="584">
        <f>BN143</f>
        <v>238999.99999959604</v>
      </c>
      <c r="BO142" s="585"/>
      <c r="BP142" s="585"/>
      <c r="BQ142" s="585"/>
      <c r="BR142" s="585"/>
      <c r="BS142" s="585"/>
      <c r="BT142" s="585"/>
      <c r="BU142" s="585"/>
      <c r="BV142" s="585"/>
      <c r="BW142" s="585"/>
      <c r="BX142" s="585"/>
      <c r="BY142" s="585"/>
      <c r="BZ142" s="585"/>
      <c r="CA142" s="585"/>
      <c r="CB142" s="586"/>
    </row>
    <row r="143" spans="1:80" ht="18" customHeight="1" x14ac:dyDescent="0.25">
      <c r="A143" s="425"/>
      <c r="B143" s="426"/>
      <c r="C143" s="426"/>
      <c r="D143" s="427"/>
      <c r="E143" s="395" t="s">
        <v>457</v>
      </c>
      <c r="F143" s="396"/>
      <c r="G143" s="396"/>
      <c r="H143" s="396"/>
      <c r="I143" s="396"/>
      <c r="J143" s="396"/>
      <c r="K143" s="396"/>
      <c r="L143" s="396"/>
      <c r="M143" s="396"/>
      <c r="N143" s="396"/>
      <c r="O143" s="396"/>
      <c r="P143" s="396"/>
      <c r="Q143" s="396"/>
      <c r="R143" s="396"/>
      <c r="S143" s="396"/>
      <c r="T143" s="396"/>
      <c r="U143" s="396"/>
      <c r="V143" s="396"/>
      <c r="W143" s="396"/>
      <c r="X143" s="396"/>
      <c r="Y143" s="396"/>
      <c r="Z143" s="396"/>
      <c r="AA143" s="396"/>
      <c r="AB143" s="396"/>
      <c r="AC143" s="396"/>
      <c r="AD143" s="396"/>
      <c r="AE143" s="396"/>
      <c r="AF143" s="396"/>
      <c r="AG143" s="396"/>
      <c r="AH143" s="396"/>
      <c r="AI143" s="396"/>
      <c r="AJ143" s="396"/>
      <c r="AK143" s="396"/>
      <c r="AL143" s="396"/>
      <c r="AM143" s="396"/>
      <c r="AN143" s="396"/>
      <c r="AO143" s="396"/>
      <c r="AP143" s="396"/>
      <c r="AQ143" s="396"/>
      <c r="AR143" s="397"/>
      <c r="AS143" s="438">
        <v>5074.3099787600004</v>
      </c>
      <c r="AT143" s="439"/>
      <c r="AU143" s="439"/>
      <c r="AV143" s="439"/>
      <c r="AW143" s="439"/>
      <c r="AX143" s="439"/>
      <c r="AY143" s="439"/>
      <c r="AZ143" s="439"/>
      <c r="BA143" s="439"/>
      <c r="BB143" s="440"/>
      <c r="BC143" s="404">
        <v>47.1</v>
      </c>
      <c r="BD143" s="405"/>
      <c r="BE143" s="405"/>
      <c r="BF143" s="405"/>
      <c r="BG143" s="405"/>
      <c r="BH143" s="405"/>
      <c r="BI143" s="405"/>
      <c r="BJ143" s="405"/>
      <c r="BK143" s="405"/>
      <c r="BL143" s="405"/>
      <c r="BM143" s="406"/>
      <c r="BN143" s="453">
        <f t="shared" ref="BN143" si="6">AS143*BC143</f>
        <v>238999.99999959604</v>
      </c>
      <c r="BO143" s="454"/>
      <c r="BP143" s="454"/>
      <c r="BQ143" s="454"/>
      <c r="BR143" s="454"/>
      <c r="BS143" s="454"/>
      <c r="BT143" s="454"/>
      <c r="BU143" s="454"/>
      <c r="BV143" s="454"/>
      <c r="BW143" s="454"/>
      <c r="BX143" s="454"/>
      <c r="BY143" s="454"/>
      <c r="BZ143" s="454"/>
      <c r="CA143" s="454"/>
      <c r="CB143" s="455"/>
    </row>
    <row r="144" spans="1:80" ht="15" customHeight="1" x14ac:dyDescent="0.25">
      <c r="A144" s="432"/>
      <c r="B144" s="433"/>
      <c r="C144" s="433"/>
      <c r="D144" s="434"/>
      <c r="E144" s="413" t="s">
        <v>120</v>
      </c>
      <c r="F144" s="414"/>
      <c r="G144" s="414"/>
      <c r="H144" s="414"/>
      <c r="I144" s="414"/>
      <c r="J144" s="414"/>
      <c r="K144" s="414"/>
      <c r="L144" s="414"/>
      <c r="M144" s="414"/>
      <c r="N144" s="414"/>
      <c r="O144" s="414"/>
      <c r="P144" s="414"/>
      <c r="Q144" s="414"/>
      <c r="R144" s="414"/>
      <c r="S144" s="414"/>
      <c r="T144" s="414"/>
      <c r="U144" s="414"/>
      <c r="V144" s="414"/>
      <c r="W144" s="414"/>
      <c r="X144" s="414"/>
      <c r="Y144" s="414"/>
      <c r="Z144" s="414"/>
      <c r="AA144" s="414"/>
      <c r="AB144" s="414"/>
      <c r="AC144" s="414"/>
      <c r="AD144" s="414"/>
      <c r="AE144" s="414"/>
      <c r="AF144" s="414"/>
      <c r="AG144" s="414"/>
      <c r="AH144" s="414"/>
      <c r="AI144" s="414"/>
      <c r="AJ144" s="414"/>
      <c r="AK144" s="414"/>
      <c r="AL144" s="414"/>
      <c r="AM144" s="414"/>
      <c r="AN144" s="414"/>
      <c r="AO144" s="414"/>
      <c r="AP144" s="414"/>
      <c r="AQ144" s="414"/>
      <c r="AR144" s="415"/>
      <c r="AS144" s="425" t="s">
        <v>9</v>
      </c>
      <c r="AT144" s="426"/>
      <c r="AU144" s="426"/>
      <c r="AV144" s="426"/>
      <c r="AW144" s="426"/>
      <c r="AX144" s="426"/>
      <c r="AY144" s="426"/>
      <c r="AZ144" s="426"/>
      <c r="BA144" s="426"/>
      <c r="BB144" s="427"/>
      <c r="BC144" s="407" t="s">
        <v>9</v>
      </c>
      <c r="BD144" s="408"/>
      <c r="BE144" s="408"/>
      <c r="BF144" s="408"/>
      <c r="BG144" s="408"/>
      <c r="BH144" s="408"/>
      <c r="BI144" s="408"/>
      <c r="BJ144" s="408"/>
      <c r="BK144" s="408"/>
      <c r="BL144" s="408"/>
      <c r="BM144" s="409"/>
      <c r="BN144" s="501">
        <f>BN100+BN126+BN128+BN122+BN136+BN142+BN139</f>
        <v>372083.99999959406</v>
      </c>
      <c r="BO144" s="502"/>
      <c r="BP144" s="502"/>
      <c r="BQ144" s="502"/>
      <c r="BR144" s="502"/>
      <c r="BS144" s="502"/>
      <c r="BT144" s="502"/>
      <c r="BU144" s="502"/>
      <c r="BV144" s="502"/>
      <c r="BW144" s="502"/>
      <c r="BX144" s="502"/>
      <c r="BY144" s="502"/>
      <c r="BZ144" s="502"/>
      <c r="CA144" s="502"/>
      <c r="CB144" s="503"/>
    </row>
    <row r="145" spans="1:98" ht="15" customHeight="1" x14ac:dyDescent="0.25">
      <c r="A145" s="432"/>
      <c r="B145" s="433"/>
      <c r="C145" s="433"/>
      <c r="D145" s="434"/>
      <c r="E145" s="413" t="s">
        <v>121</v>
      </c>
      <c r="F145" s="414"/>
      <c r="G145" s="414"/>
      <c r="H145" s="414"/>
      <c r="I145" s="414"/>
      <c r="J145" s="414"/>
      <c r="K145" s="414"/>
      <c r="L145" s="414"/>
      <c r="M145" s="414"/>
      <c r="N145" s="414"/>
      <c r="O145" s="414"/>
      <c r="P145" s="414"/>
      <c r="Q145" s="414"/>
      <c r="R145" s="414"/>
      <c r="S145" s="414"/>
      <c r="T145" s="414"/>
      <c r="U145" s="414"/>
      <c r="V145" s="414"/>
      <c r="W145" s="414"/>
      <c r="X145" s="414"/>
      <c r="Y145" s="414"/>
      <c r="Z145" s="414"/>
      <c r="AA145" s="414"/>
      <c r="AB145" s="414"/>
      <c r="AC145" s="414"/>
      <c r="AD145" s="414"/>
      <c r="AE145" s="414"/>
      <c r="AF145" s="414"/>
      <c r="AG145" s="414"/>
      <c r="AH145" s="414"/>
      <c r="AI145" s="414"/>
      <c r="AJ145" s="414"/>
      <c r="AK145" s="414"/>
      <c r="AL145" s="414"/>
      <c r="AM145" s="414"/>
      <c r="AN145" s="414"/>
      <c r="AO145" s="414"/>
      <c r="AP145" s="414"/>
      <c r="AQ145" s="414"/>
      <c r="AR145" s="415"/>
      <c r="AS145" s="425" t="s">
        <v>9</v>
      </c>
      <c r="AT145" s="426"/>
      <c r="AU145" s="426"/>
      <c r="AV145" s="426"/>
      <c r="AW145" s="426"/>
      <c r="AX145" s="426"/>
      <c r="AY145" s="426"/>
      <c r="AZ145" s="426"/>
      <c r="BA145" s="426"/>
      <c r="BB145" s="427"/>
      <c r="BC145" s="407" t="s">
        <v>9</v>
      </c>
      <c r="BD145" s="408"/>
      <c r="BE145" s="408"/>
      <c r="BF145" s="408"/>
      <c r="BG145" s="408"/>
      <c r="BH145" s="408"/>
      <c r="BI145" s="408"/>
      <c r="BJ145" s="408"/>
      <c r="BK145" s="408"/>
      <c r="BL145" s="408"/>
      <c r="BM145" s="409"/>
      <c r="BN145" s="501">
        <f>BN144</f>
        <v>372083.99999959406</v>
      </c>
      <c r="BO145" s="502"/>
      <c r="BP145" s="502"/>
      <c r="BQ145" s="502"/>
      <c r="BR145" s="502"/>
      <c r="BS145" s="502"/>
      <c r="BT145" s="502"/>
      <c r="BU145" s="502"/>
      <c r="BV145" s="502"/>
      <c r="BW145" s="502"/>
      <c r="BX145" s="502"/>
      <c r="BY145" s="502"/>
      <c r="BZ145" s="502"/>
      <c r="CA145" s="502"/>
      <c r="CB145" s="503"/>
      <c r="CT145" s="29"/>
    </row>
  </sheetData>
  <mergeCells count="594">
    <mergeCell ref="A92:D92"/>
    <mergeCell ref="E92:AR92"/>
    <mergeCell ref="AS92:BB92"/>
    <mergeCell ref="BC92:BM92"/>
    <mergeCell ref="BN92:CB92"/>
    <mergeCell ref="A93:CB93"/>
    <mergeCell ref="A94:CB94"/>
    <mergeCell ref="A90:D90"/>
    <mergeCell ref="E90:AR90"/>
    <mergeCell ref="AS90:BB90"/>
    <mergeCell ref="BC90:BM90"/>
    <mergeCell ref="BN90:CB90"/>
    <mergeCell ref="A91:D91"/>
    <mergeCell ref="E91:AR91"/>
    <mergeCell ref="AS91:BB91"/>
    <mergeCell ref="BC91:BM91"/>
    <mergeCell ref="BN91:CB91"/>
    <mergeCell ref="A89:D89"/>
    <mergeCell ref="E89:AR89"/>
    <mergeCell ref="AS89:BB89"/>
    <mergeCell ref="BC89:BM89"/>
    <mergeCell ref="BN89:CB89"/>
    <mergeCell ref="A87:D87"/>
    <mergeCell ref="E87:AR87"/>
    <mergeCell ref="AS87:BB87"/>
    <mergeCell ref="BC87:BM87"/>
    <mergeCell ref="BN87:CB87"/>
    <mergeCell ref="A88:D88"/>
    <mergeCell ref="E88:AR88"/>
    <mergeCell ref="AS88:BB88"/>
    <mergeCell ref="BC88:BM88"/>
    <mergeCell ref="BN88:CB88"/>
    <mergeCell ref="A85:D85"/>
    <mergeCell ref="E85:AR85"/>
    <mergeCell ref="AS85:BB85"/>
    <mergeCell ref="BC85:BM85"/>
    <mergeCell ref="BN85:CB85"/>
    <mergeCell ref="A86:D86"/>
    <mergeCell ref="E86:AR86"/>
    <mergeCell ref="AS86:BB86"/>
    <mergeCell ref="BC86:BM86"/>
    <mergeCell ref="BN86:CB86"/>
    <mergeCell ref="A83:D83"/>
    <mergeCell ref="E83:AR83"/>
    <mergeCell ref="AS83:BB83"/>
    <mergeCell ref="BC83:BM83"/>
    <mergeCell ref="BN83:CB83"/>
    <mergeCell ref="A84:D84"/>
    <mergeCell ref="E84:AR84"/>
    <mergeCell ref="AS84:BB84"/>
    <mergeCell ref="BC84:BM84"/>
    <mergeCell ref="BN84:CB84"/>
    <mergeCell ref="AS80:BB80"/>
    <mergeCell ref="BC80:BM80"/>
    <mergeCell ref="BN80:CB80"/>
    <mergeCell ref="A81:D81"/>
    <mergeCell ref="E81:AR81"/>
    <mergeCell ref="AS81:BB81"/>
    <mergeCell ref="BC81:BM81"/>
    <mergeCell ref="BN81:CB81"/>
    <mergeCell ref="A82:D82"/>
    <mergeCell ref="E82:AR82"/>
    <mergeCell ref="AS82:BB82"/>
    <mergeCell ref="BC82:BM82"/>
    <mergeCell ref="BN82:CB82"/>
    <mergeCell ref="A10:D10"/>
    <mergeCell ref="E10:AM10"/>
    <mergeCell ref="AN10:BC10"/>
    <mergeCell ref="BD10:BM10"/>
    <mergeCell ref="BN10:CB10"/>
    <mergeCell ref="A12:CB12"/>
    <mergeCell ref="A32:CB32"/>
    <mergeCell ref="A34:D34"/>
    <mergeCell ref="E34:BC34"/>
    <mergeCell ref="BD34:BM34"/>
    <mergeCell ref="BN34:CB34"/>
    <mergeCell ref="AN29:BC29"/>
    <mergeCell ref="BD29:BM29"/>
    <mergeCell ref="BN29:CB29"/>
    <mergeCell ref="BN30:CB30"/>
    <mergeCell ref="A22:D22"/>
    <mergeCell ref="E22:AM22"/>
    <mergeCell ref="AN22:BC22"/>
    <mergeCell ref="BD22:BM22"/>
    <mergeCell ref="BN22:CB22"/>
    <mergeCell ref="A23:D23"/>
    <mergeCell ref="E23:AM23"/>
    <mergeCell ref="AN23:BC23"/>
    <mergeCell ref="A9:D9"/>
    <mergeCell ref="E9:AM9"/>
    <mergeCell ref="AN9:BC9"/>
    <mergeCell ref="BD9:BM9"/>
    <mergeCell ref="BN9:CB9"/>
    <mergeCell ref="E59:BC59"/>
    <mergeCell ref="BD59:BM59"/>
    <mergeCell ref="BN59:CB59"/>
    <mergeCell ref="A51:D51"/>
    <mergeCell ref="E51:BC51"/>
    <mergeCell ref="BD51:BM51"/>
    <mergeCell ref="BN51:CB51"/>
    <mergeCell ref="A54:D54"/>
    <mergeCell ref="E54:BC54"/>
    <mergeCell ref="BD54:BM54"/>
    <mergeCell ref="BN54:CB54"/>
    <mergeCell ref="A49:D49"/>
    <mergeCell ref="E49:BC49"/>
    <mergeCell ref="BD49:BM49"/>
    <mergeCell ref="BN49:CB49"/>
    <mergeCell ref="A50:D50"/>
    <mergeCell ref="E50:BC50"/>
    <mergeCell ref="BD50:BM50"/>
    <mergeCell ref="BN50:CB50"/>
    <mergeCell ref="AN5:BC5"/>
    <mergeCell ref="BD5:BM5"/>
    <mergeCell ref="BN5:CB5"/>
    <mergeCell ref="A6:D6"/>
    <mergeCell ref="E6:AM6"/>
    <mergeCell ref="AN6:BC6"/>
    <mergeCell ref="BD6:BM6"/>
    <mergeCell ref="A2:CB2"/>
    <mergeCell ref="A3:D3"/>
    <mergeCell ref="E3:AM3"/>
    <mergeCell ref="AN3:BC3"/>
    <mergeCell ref="BD3:BM3"/>
    <mergeCell ref="BN3:CB3"/>
    <mergeCell ref="A4:D4"/>
    <mergeCell ref="E4:AM4"/>
    <mergeCell ref="AN4:BC4"/>
    <mergeCell ref="BD4:BM4"/>
    <mergeCell ref="BN4:CB4"/>
    <mergeCell ref="A144:D144"/>
    <mergeCell ref="E144:AR144"/>
    <mergeCell ref="AS144:BB144"/>
    <mergeCell ref="BC144:BM144"/>
    <mergeCell ref="BN144:CB144"/>
    <mergeCell ref="A145:D145"/>
    <mergeCell ref="E145:AR145"/>
    <mergeCell ref="AS145:BB145"/>
    <mergeCell ref="BC145:BM145"/>
    <mergeCell ref="BN145:CB145"/>
    <mergeCell ref="A142:D142"/>
    <mergeCell ref="E142:AR142"/>
    <mergeCell ref="AS142:BB142"/>
    <mergeCell ref="BC142:BM142"/>
    <mergeCell ref="BN142:CB142"/>
    <mergeCell ref="A143:D143"/>
    <mergeCell ref="E143:AR143"/>
    <mergeCell ref="AS143:BB143"/>
    <mergeCell ref="BC143:BM143"/>
    <mergeCell ref="BN143:CB143"/>
    <mergeCell ref="A140:D140"/>
    <mergeCell ref="E140:AR140"/>
    <mergeCell ref="AS140:BB140"/>
    <mergeCell ref="BC140:BM140"/>
    <mergeCell ref="BN140:CB140"/>
    <mergeCell ref="A141:D141"/>
    <mergeCell ref="E141:AR141"/>
    <mergeCell ref="AS141:BB141"/>
    <mergeCell ref="BC141:BM141"/>
    <mergeCell ref="BN141:CB141"/>
    <mergeCell ref="A138:D138"/>
    <mergeCell ref="E138:AR138"/>
    <mergeCell ref="AS138:BB138"/>
    <mergeCell ref="BC138:BM138"/>
    <mergeCell ref="BN138:CB138"/>
    <mergeCell ref="A139:D139"/>
    <mergeCell ref="E139:AR139"/>
    <mergeCell ref="AS139:BB139"/>
    <mergeCell ref="BC139:BM139"/>
    <mergeCell ref="BN139:CB139"/>
    <mergeCell ref="A136:D136"/>
    <mergeCell ref="E136:AR136"/>
    <mergeCell ref="AS136:BB136"/>
    <mergeCell ref="BC136:BM136"/>
    <mergeCell ref="BN136:CB136"/>
    <mergeCell ref="A137:D137"/>
    <mergeCell ref="E137:AR137"/>
    <mergeCell ref="AS137:BB137"/>
    <mergeCell ref="BC137:BM137"/>
    <mergeCell ref="BN137:CB137"/>
    <mergeCell ref="A135:D135"/>
    <mergeCell ref="E135:AR135"/>
    <mergeCell ref="AS135:BB135"/>
    <mergeCell ref="BC135:BM135"/>
    <mergeCell ref="BN135:CB135"/>
    <mergeCell ref="A133:D133"/>
    <mergeCell ref="E133:AR133"/>
    <mergeCell ref="AS133:BB133"/>
    <mergeCell ref="BC133:BM133"/>
    <mergeCell ref="BN133:CB133"/>
    <mergeCell ref="A134:D134"/>
    <mergeCell ref="E134:AR134"/>
    <mergeCell ref="AS134:BB134"/>
    <mergeCell ref="BC134:BM134"/>
    <mergeCell ref="BN134:CB134"/>
    <mergeCell ref="A131:D131"/>
    <mergeCell ref="E131:AR131"/>
    <mergeCell ref="AS131:BB131"/>
    <mergeCell ref="BC131:BM131"/>
    <mergeCell ref="BN131:CB131"/>
    <mergeCell ref="A132:D132"/>
    <mergeCell ref="E132:AR132"/>
    <mergeCell ref="AS132:BB132"/>
    <mergeCell ref="BC132:BM132"/>
    <mergeCell ref="BN132:CB132"/>
    <mergeCell ref="A62:D62"/>
    <mergeCell ref="E62:BC62"/>
    <mergeCell ref="BD62:BM62"/>
    <mergeCell ref="BN62:CB62"/>
    <mergeCell ref="E66:BC66"/>
    <mergeCell ref="BD66:BM66"/>
    <mergeCell ref="E67:BC67"/>
    <mergeCell ref="BD67:BM67"/>
    <mergeCell ref="E68:BC68"/>
    <mergeCell ref="BD68:BM68"/>
    <mergeCell ref="A66:D66"/>
    <mergeCell ref="BN66:CB66"/>
    <mergeCell ref="A64:CB64"/>
    <mergeCell ref="A114:D114"/>
    <mergeCell ref="E114:AR114"/>
    <mergeCell ref="AS114:BB114"/>
    <mergeCell ref="BC114:BM114"/>
    <mergeCell ref="BN114:CB114"/>
    <mergeCell ref="A113:D113"/>
    <mergeCell ref="E113:AR113"/>
    <mergeCell ref="AS113:BB113"/>
    <mergeCell ref="BC113:BM113"/>
    <mergeCell ref="BN113:CB113"/>
    <mergeCell ref="A109:D109"/>
    <mergeCell ref="E109:AR109"/>
    <mergeCell ref="AS109:BB109"/>
    <mergeCell ref="BC109:BM109"/>
    <mergeCell ref="BN109:CB109"/>
    <mergeCell ref="A110:D110"/>
    <mergeCell ref="E110:AR110"/>
    <mergeCell ref="AS110:BB110"/>
    <mergeCell ref="BC110:BM110"/>
    <mergeCell ref="BN110:CB110"/>
    <mergeCell ref="AS116:BB116"/>
    <mergeCell ref="A129:D129"/>
    <mergeCell ref="E129:AR129"/>
    <mergeCell ref="AS129:BB129"/>
    <mergeCell ref="BC129:BM129"/>
    <mergeCell ref="BN129:CB129"/>
    <mergeCell ref="A126:D126"/>
    <mergeCell ref="E126:AR126"/>
    <mergeCell ref="AS126:BB126"/>
    <mergeCell ref="BC126:BM126"/>
    <mergeCell ref="BN126:CB126"/>
    <mergeCell ref="A124:D124"/>
    <mergeCell ref="E124:AR124"/>
    <mergeCell ref="AS124:BB124"/>
    <mergeCell ref="BC124:BM124"/>
    <mergeCell ref="BN124:CB124"/>
    <mergeCell ref="A125:D125"/>
    <mergeCell ref="E125:AR125"/>
    <mergeCell ref="AS125:BB125"/>
    <mergeCell ref="BC125:BM125"/>
    <mergeCell ref="BN125:CB125"/>
    <mergeCell ref="A122:D122"/>
    <mergeCell ref="E122:AR122"/>
    <mergeCell ref="AS122:BB122"/>
    <mergeCell ref="A130:D130"/>
    <mergeCell ref="E130:AR130"/>
    <mergeCell ref="AS130:BB130"/>
    <mergeCell ref="BC130:BM130"/>
    <mergeCell ref="BN130:CB130"/>
    <mergeCell ref="A127:D127"/>
    <mergeCell ref="E127:AR127"/>
    <mergeCell ref="AS127:BB127"/>
    <mergeCell ref="BC127:BM127"/>
    <mergeCell ref="BN127:CB127"/>
    <mergeCell ref="A128:D128"/>
    <mergeCell ref="E128:AR128"/>
    <mergeCell ref="AS128:BB128"/>
    <mergeCell ref="BC128:BM128"/>
    <mergeCell ref="BN128:CB128"/>
    <mergeCell ref="BC122:BM122"/>
    <mergeCell ref="BN122:CB122"/>
    <mergeCell ref="A123:D123"/>
    <mergeCell ref="E123:AR123"/>
    <mergeCell ref="AS123:BB123"/>
    <mergeCell ref="BC123:BM123"/>
    <mergeCell ref="BN123:CB123"/>
    <mergeCell ref="A120:D120"/>
    <mergeCell ref="E120:AR120"/>
    <mergeCell ref="AS120:BB120"/>
    <mergeCell ref="BC120:BM120"/>
    <mergeCell ref="BN120:CB120"/>
    <mergeCell ref="A121:D121"/>
    <mergeCell ref="E121:AR121"/>
    <mergeCell ref="AS121:BB121"/>
    <mergeCell ref="BC121:BM121"/>
    <mergeCell ref="BN121:CB121"/>
    <mergeCell ref="A118:D118"/>
    <mergeCell ref="E118:AR118"/>
    <mergeCell ref="AS118:BB118"/>
    <mergeCell ref="BC118:BM118"/>
    <mergeCell ref="BN118:CB118"/>
    <mergeCell ref="A119:D119"/>
    <mergeCell ref="E119:AR119"/>
    <mergeCell ref="AS119:BB119"/>
    <mergeCell ref="BC119:BM119"/>
    <mergeCell ref="BN119:CB119"/>
    <mergeCell ref="A117:D117"/>
    <mergeCell ref="E117:AR117"/>
    <mergeCell ref="AS117:BB117"/>
    <mergeCell ref="BC117:BM117"/>
    <mergeCell ref="BN117:CB117"/>
    <mergeCell ref="BC116:BM116"/>
    <mergeCell ref="BN116:CB116"/>
    <mergeCell ref="A111:D111"/>
    <mergeCell ref="E111:AR111"/>
    <mergeCell ref="AS111:BB111"/>
    <mergeCell ref="BC111:BM111"/>
    <mergeCell ref="BN111:CB111"/>
    <mergeCell ref="A112:D112"/>
    <mergeCell ref="E112:AR112"/>
    <mergeCell ref="AS112:BB112"/>
    <mergeCell ref="BC112:BM112"/>
    <mergeCell ref="BN112:CB112"/>
    <mergeCell ref="A115:D115"/>
    <mergeCell ref="E115:AR115"/>
    <mergeCell ref="AS115:BB115"/>
    <mergeCell ref="BC115:BM115"/>
    <mergeCell ref="BN115:CB115"/>
    <mergeCell ref="A116:D116"/>
    <mergeCell ref="E116:AR116"/>
    <mergeCell ref="A107:D107"/>
    <mergeCell ref="E107:AR107"/>
    <mergeCell ref="AS107:BB107"/>
    <mergeCell ref="BC107:BM107"/>
    <mergeCell ref="BN107:CB107"/>
    <mergeCell ref="A108:D108"/>
    <mergeCell ref="E108:AR108"/>
    <mergeCell ref="AS108:BB108"/>
    <mergeCell ref="BC108:BM108"/>
    <mergeCell ref="BN108:CB108"/>
    <mergeCell ref="A105:D105"/>
    <mergeCell ref="E105:AR105"/>
    <mergeCell ref="AS105:BB105"/>
    <mergeCell ref="BC105:BM105"/>
    <mergeCell ref="BN105:CB105"/>
    <mergeCell ref="A106:D106"/>
    <mergeCell ref="E106:AR106"/>
    <mergeCell ref="AS106:BB106"/>
    <mergeCell ref="BC106:BM106"/>
    <mergeCell ref="BN106:CB106"/>
    <mergeCell ref="A61:D61"/>
    <mergeCell ref="E61:BC61"/>
    <mergeCell ref="BD61:BM61"/>
    <mergeCell ref="BN61:CB61"/>
    <mergeCell ref="A55:D55"/>
    <mergeCell ref="E55:BC55"/>
    <mergeCell ref="BD55:BM55"/>
    <mergeCell ref="BN55:CB55"/>
    <mergeCell ref="A57:D57"/>
    <mergeCell ref="E57:BC57"/>
    <mergeCell ref="BD57:BM57"/>
    <mergeCell ref="BN57:CB57"/>
    <mergeCell ref="A56:D56"/>
    <mergeCell ref="E56:BC56"/>
    <mergeCell ref="BD56:BM56"/>
    <mergeCell ref="BN56:CB56"/>
    <mergeCell ref="A58:D58"/>
    <mergeCell ref="E58:BC58"/>
    <mergeCell ref="BD58:BM58"/>
    <mergeCell ref="A60:D60"/>
    <mergeCell ref="E60:BC60"/>
    <mergeCell ref="BD60:BM60"/>
    <mergeCell ref="BN60:CB60"/>
    <mergeCell ref="A59:D59"/>
    <mergeCell ref="A104:D104"/>
    <mergeCell ref="E104:AR104"/>
    <mergeCell ref="AS104:BB104"/>
    <mergeCell ref="BC104:BM104"/>
    <mergeCell ref="BN104:CB104"/>
    <mergeCell ref="A101:D101"/>
    <mergeCell ref="E101:AR101"/>
    <mergeCell ref="AS101:BB101"/>
    <mergeCell ref="BC101:BM101"/>
    <mergeCell ref="BN101:CB101"/>
    <mergeCell ref="A103:D103"/>
    <mergeCell ref="E103:AR103"/>
    <mergeCell ref="AS103:BB103"/>
    <mergeCell ref="BC103:BM103"/>
    <mergeCell ref="BN103:CB103"/>
    <mergeCell ref="A102:D102"/>
    <mergeCell ref="E102:AR102"/>
    <mergeCell ref="AS102:BB102"/>
    <mergeCell ref="BC102:BM102"/>
    <mergeCell ref="BN102:CB102"/>
    <mergeCell ref="A99:D99"/>
    <mergeCell ref="E99:AR99"/>
    <mergeCell ref="AS99:BB99"/>
    <mergeCell ref="BC99:BM99"/>
    <mergeCell ref="BN99:CB99"/>
    <mergeCell ref="A100:D100"/>
    <mergeCell ref="E100:AR100"/>
    <mergeCell ref="AS100:BB100"/>
    <mergeCell ref="BC100:BM100"/>
    <mergeCell ref="BN100:CB100"/>
    <mergeCell ref="A97:D97"/>
    <mergeCell ref="E97:AR97"/>
    <mergeCell ref="AS97:BB97"/>
    <mergeCell ref="BC97:BM97"/>
    <mergeCell ref="BN97:CB97"/>
    <mergeCell ref="A98:D98"/>
    <mergeCell ref="E98:AR98"/>
    <mergeCell ref="AS98:BB98"/>
    <mergeCell ref="BC98:BM98"/>
    <mergeCell ref="BN98:CB98"/>
    <mergeCell ref="A96:D96"/>
    <mergeCell ref="E96:AR96"/>
    <mergeCell ref="AS96:BB96"/>
    <mergeCell ref="BC96:BM96"/>
    <mergeCell ref="BN96:CB96"/>
    <mergeCell ref="A74:CB74"/>
    <mergeCell ref="A75:CB75"/>
    <mergeCell ref="A72:D72"/>
    <mergeCell ref="BN72:CB72"/>
    <mergeCell ref="E72:BC72"/>
    <mergeCell ref="BD72:BM72"/>
    <mergeCell ref="B76:CC76"/>
    <mergeCell ref="A78:D78"/>
    <mergeCell ref="E78:AR78"/>
    <mergeCell ref="AS78:BB78"/>
    <mergeCell ref="BC78:BM78"/>
    <mergeCell ref="BN78:CB78"/>
    <mergeCell ref="A79:D79"/>
    <mergeCell ref="E79:AR79"/>
    <mergeCell ref="AS79:BB79"/>
    <mergeCell ref="BC79:BM79"/>
    <mergeCell ref="BN79:CB79"/>
    <mergeCell ref="A80:D80"/>
    <mergeCell ref="E80:AR80"/>
    <mergeCell ref="A70:D70"/>
    <mergeCell ref="BN70:CB70"/>
    <mergeCell ref="A71:D71"/>
    <mergeCell ref="BN71:CB71"/>
    <mergeCell ref="E70:BC70"/>
    <mergeCell ref="BD70:BM70"/>
    <mergeCell ref="E71:BC71"/>
    <mergeCell ref="BD71:BM71"/>
    <mergeCell ref="BN67:CB67"/>
    <mergeCell ref="A68:D68"/>
    <mergeCell ref="BN68:CB68"/>
    <mergeCell ref="A69:D69"/>
    <mergeCell ref="BN69:CB69"/>
    <mergeCell ref="A67:D67"/>
    <mergeCell ref="E69:BC69"/>
    <mergeCell ref="BD69:BM69"/>
    <mergeCell ref="A52:D52"/>
    <mergeCell ref="E52:BC52"/>
    <mergeCell ref="BD52:BM52"/>
    <mergeCell ref="BN52:CB52"/>
    <mergeCell ref="A53:D53"/>
    <mergeCell ref="E53:BC53"/>
    <mergeCell ref="BD53:BM53"/>
    <mergeCell ref="BN53:CB53"/>
    <mergeCell ref="E48:BC48"/>
    <mergeCell ref="BD48:BM48"/>
    <mergeCell ref="BN48:CB48"/>
    <mergeCell ref="A46:D46"/>
    <mergeCell ref="E46:BC46"/>
    <mergeCell ref="BD46:BM46"/>
    <mergeCell ref="BN46:CB46"/>
    <mergeCell ref="A43:D43"/>
    <mergeCell ref="E43:BC43"/>
    <mergeCell ref="BD43:BM43"/>
    <mergeCell ref="BN43:CB43"/>
    <mergeCell ref="A44:D44"/>
    <mergeCell ref="A26:D26"/>
    <mergeCell ref="E26:AM26"/>
    <mergeCell ref="AN26:BC26"/>
    <mergeCell ref="BD26:BM26"/>
    <mergeCell ref="BN26:CB26"/>
    <mergeCell ref="A45:D45"/>
    <mergeCell ref="E45:BC45"/>
    <mergeCell ref="BD45:BM45"/>
    <mergeCell ref="BN45:CB45"/>
    <mergeCell ref="BN37:CB37"/>
    <mergeCell ref="A38:D38"/>
    <mergeCell ref="E38:BC38"/>
    <mergeCell ref="BD38:BM38"/>
    <mergeCell ref="BN38:CB38"/>
    <mergeCell ref="A39:D39"/>
    <mergeCell ref="E39:BC39"/>
    <mergeCell ref="BD39:BM39"/>
    <mergeCell ref="BN39:CB39"/>
    <mergeCell ref="A40:CB40"/>
    <mergeCell ref="A24:D24"/>
    <mergeCell ref="E24:AM24"/>
    <mergeCell ref="AN24:BC24"/>
    <mergeCell ref="BD24:BM24"/>
    <mergeCell ref="BN24:CB24"/>
    <mergeCell ref="A25:D25"/>
    <mergeCell ref="E25:AM25"/>
    <mergeCell ref="AN25:BC25"/>
    <mergeCell ref="BD25:BM25"/>
    <mergeCell ref="BN25:CB25"/>
    <mergeCell ref="A27:D27"/>
    <mergeCell ref="E27:AM27"/>
    <mergeCell ref="AN27:BC27"/>
    <mergeCell ref="BD27:BM27"/>
    <mergeCell ref="BN27:CB27"/>
    <mergeCell ref="BN35:CB35"/>
    <mergeCell ref="A36:D36"/>
    <mergeCell ref="E36:BC36"/>
    <mergeCell ref="BD36:BM36"/>
    <mergeCell ref="BN36:CB36"/>
    <mergeCell ref="A35:D35"/>
    <mergeCell ref="E35:BC35"/>
    <mergeCell ref="BD35:BM35"/>
    <mergeCell ref="BD23:BM23"/>
    <mergeCell ref="BN23:CB23"/>
    <mergeCell ref="A20:D20"/>
    <mergeCell ref="E20:AM20"/>
    <mergeCell ref="AN20:BC20"/>
    <mergeCell ref="BD20:BM20"/>
    <mergeCell ref="BN20:CB20"/>
    <mergeCell ref="A21:D21"/>
    <mergeCell ref="E21:AM21"/>
    <mergeCell ref="AN21:BC21"/>
    <mergeCell ref="BD21:BM21"/>
    <mergeCell ref="BN21:CB21"/>
    <mergeCell ref="A18:D18"/>
    <mergeCell ref="E18:AM18"/>
    <mergeCell ref="AN18:BC18"/>
    <mergeCell ref="BD18:BM18"/>
    <mergeCell ref="BN18:CB18"/>
    <mergeCell ref="A19:D19"/>
    <mergeCell ref="E19:AM19"/>
    <mergeCell ref="AN19:BC19"/>
    <mergeCell ref="BD19:BM19"/>
    <mergeCell ref="BN19:CB19"/>
    <mergeCell ref="A16:D16"/>
    <mergeCell ref="E16:AM16"/>
    <mergeCell ref="AN16:BC16"/>
    <mergeCell ref="BD16:BM16"/>
    <mergeCell ref="BN16:CB16"/>
    <mergeCell ref="A17:D17"/>
    <mergeCell ref="E17:AM17"/>
    <mergeCell ref="AN17:BC17"/>
    <mergeCell ref="BD17:BM17"/>
    <mergeCell ref="BN17:CB17"/>
    <mergeCell ref="A1:CB1"/>
    <mergeCell ref="A14:D14"/>
    <mergeCell ref="E14:AM14"/>
    <mergeCell ref="AN14:BC14"/>
    <mergeCell ref="BD14:BM14"/>
    <mergeCell ref="BN14:CB14"/>
    <mergeCell ref="A15:D15"/>
    <mergeCell ref="E15:AM15"/>
    <mergeCell ref="AN15:BC15"/>
    <mergeCell ref="BD15:BM15"/>
    <mergeCell ref="BN15:CB15"/>
    <mergeCell ref="BN6:CB6"/>
    <mergeCell ref="A7:D7"/>
    <mergeCell ref="E7:AM7"/>
    <mergeCell ref="AN7:BC7"/>
    <mergeCell ref="BD7:BM7"/>
    <mergeCell ref="BN7:CB7"/>
    <mergeCell ref="A8:D8"/>
    <mergeCell ref="E8:AM8"/>
    <mergeCell ref="AN8:BC8"/>
    <mergeCell ref="BD8:BM8"/>
    <mergeCell ref="BN8:CB8"/>
    <mergeCell ref="A5:D5"/>
    <mergeCell ref="E5:AM5"/>
    <mergeCell ref="BN58:CB58"/>
    <mergeCell ref="A28:D28"/>
    <mergeCell ref="E28:AM28"/>
    <mergeCell ref="AN28:BC28"/>
    <mergeCell ref="BD28:BM28"/>
    <mergeCell ref="BN28:CB28"/>
    <mergeCell ref="A29:D29"/>
    <mergeCell ref="E29:AM29"/>
    <mergeCell ref="E44:BC44"/>
    <mergeCell ref="BD44:BM44"/>
    <mergeCell ref="BN44:CB44"/>
    <mergeCell ref="A30:D30"/>
    <mergeCell ref="E30:AM30"/>
    <mergeCell ref="AN30:BC30"/>
    <mergeCell ref="BD30:BM30"/>
    <mergeCell ref="A48:D48"/>
    <mergeCell ref="A47:D47"/>
    <mergeCell ref="E47:BC47"/>
    <mergeCell ref="BD47:BM47"/>
    <mergeCell ref="BN47:CB47"/>
    <mergeCell ref="A37:D37"/>
    <mergeCell ref="E37:BC37"/>
    <mergeCell ref="BD37:BM37"/>
    <mergeCell ref="A41:CB41"/>
  </mergeCells>
  <pageMargins left="0.78740157480314965" right="0.39370078740157483" top="0.59055118110236227" bottom="0.39370078740157483" header="0.27559055118110237" footer="0.27559055118110237"/>
  <pageSetup paperSize="9" scale="58" orientation="portrait" r:id="rId1"/>
  <headerFooter alignWithMargins="0">
    <oddHeader>&amp;L&amp;"Arial,обычный"&amp;6Подготовлено с использованием системы ГАРАНТ</oddHeader>
  </headerFooter>
  <colBreaks count="1" manualBreakCount="1">
    <brk id="8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T144"/>
  <sheetViews>
    <sheetView topLeftCell="A64" zoomScaleNormal="100" workbookViewId="0">
      <selection activeCell="A75" sqref="A75:XFD93"/>
    </sheetView>
  </sheetViews>
  <sheetFormatPr defaultColWidth="1.109375" defaultRowHeight="13.2" x14ac:dyDescent="0.25"/>
  <cols>
    <col min="1" max="65" width="1.109375" style="26"/>
    <col min="66" max="66" width="3.5546875" style="26" bestFit="1" customWidth="1"/>
    <col min="67" max="97" width="1.109375" style="26"/>
    <col min="98" max="98" width="11.33203125" style="26" customWidth="1"/>
    <col min="99" max="113" width="1.109375" style="26"/>
    <col min="114" max="114" width="13.5546875" style="26" customWidth="1"/>
    <col min="115" max="321" width="1.109375" style="26"/>
    <col min="322" max="322" width="3.5546875" style="26" bestFit="1" customWidth="1"/>
    <col min="323" max="353" width="1.109375" style="26"/>
    <col min="354" max="354" width="11.33203125" style="26" customWidth="1"/>
    <col min="355" max="369" width="1.109375" style="26"/>
    <col min="370" max="370" width="13.5546875" style="26" customWidth="1"/>
    <col min="371" max="577" width="1.109375" style="26"/>
    <col min="578" max="578" width="3.5546875" style="26" bestFit="1" customWidth="1"/>
    <col min="579" max="609" width="1.109375" style="26"/>
    <col min="610" max="610" width="11.33203125" style="26" customWidth="1"/>
    <col min="611" max="625" width="1.109375" style="26"/>
    <col min="626" max="626" width="13.5546875" style="26" customWidth="1"/>
    <col min="627" max="833" width="1.109375" style="26"/>
    <col min="834" max="834" width="3.5546875" style="26" bestFit="1" customWidth="1"/>
    <col min="835" max="865" width="1.109375" style="26"/>
    <col min="866" max="866" width="11.33203125" style="26" customWidth="1"/>
    <col min="867" max="881" width="1.109375" style="26"/>
    <col min="882" max="882" width="13.5546875" style="26" customWidth="1"/>
    <col min="883" max="1089" width="1.109375" style="26"/>
    <col min="1090" max="1090" width="3.5546875" style="26" bestFit="1" customWidth="1"/>
    <col min="1091" max="1121" width="1.109375" style="26"/>
    <col min="1122" max="1122" width="11.33203125" style="26" customWidth="1"/>
    <col min="1123" max="1137" width="1.109375" style="26"/>
    <col min="1138" max="1138" width="13.5546875" style="26" customWidth="1"/>
    <col min="1139" max="1345" width="1.109375" style="26"/>
    <col min="1346" max="1346" width="3.5546875" style="26" bestFit="1" customWidth="1"/>
    <col min="1347" max="1377" width="1.109375" style="26"/>
    <col min="1378" max="1378" width="11.33203125" style="26" customWidth="1"/>
    <col min="1379" max="1393" width="1.109375" style="26"/>
    <col min="1394" max="1394" width="13.5546875" style="26" customWidth="1"/>
    <col min="1395" max="1601" width="1.109375" style="26"/>
    <col min="1602" max="1602" width="3.5546875" style="26" bestFit="1" customWidth="1"/>
    <col min="1603" max="1633" width="1.109375" style="26"/>
    <col min="1634" max="1634" width="11.33203125" style="26" customWidth="1"/>
    <col min="1635" max="1649" width="1.109375" style="26"/>
    <col min="1650" max="1650" width="13.5546875" style="26" customWidth="1"/>
    <col min="1651" max="1857" width="1.109375" style="26"/>
    <col min="1858" max="1858" width="3.5546875" style="26" bestFit="1" customWidth="1"/>
    <col min="1859" max="1889" width="1.109375" style="26"/>
    <col min="1890" max="1890" width="11.33203125" style="26" customWidth="1"/>
    <col min="1891" max="1905" width="1.109375" style="26"/>
    <col min="1906" max="1906" width="13.5546875" style="26" customWidth="1"/>
    <col min="1907" max="2113" width="1.109375" style="26"/>
    <col min="2114" max="2114" width="3.5546875" style="26" bestFit="1" customWidth="1"/>
    <col min="2115" max="2145" width="1.109375" style="26"/>
    <col min="2146" max="2146" width="11.33203125" style="26" customWidth="1"/>
    <col min="2147" max="2161" width="1.109375" style="26"/>
    <col min="2162" max="2162" width="13.5546875" style="26" customWidth="1"/>
    <col min="2163" max="2369" width="1.109375" style="26"/>
    <col min="2370" max="2370" width="3.5546875" style="26" bestFit="1" customWidth="1"/>
    <col min="2371" max="2401" width="1.109375" style="26"/>
    <col min="2402" max="2402" width="11.33203125" style="26" customWidth="1"/>
    <col min="2403" max="2417" width="1.109375" style="26"/>
    <col min="2418" max="2418" width="13.5546875" style="26" customWidth="1"/>
    <col min="2419" max="2625" width="1.109375" style="26"/>
    <col min="2626" max="2626" width="3.5546875" style="26" bestFit="1" customWidth="1"/>
    <col min="2627" max="2657" width="1.109375" style="26"/>
    <col min="2658" max="2658" width="11.33203125" style="26" customWidth="1"/>
    <col min="2659" max="2673" width="1.109375" style="26"/>
    <col min="2674" max="2674" width="13.5546875" style="26" customWidth="1"/>
    <col min="2675" max="2881" width="1.109375" style="26"/>
    <col min="2882" max="2882" width="3.5546875" style="26" bestFit="1" customWidth="1"/>
    <col min="2883" max="2913" width="1.109375" style="26"/>
    <col min="2914" max="2914" width="11.33203125" style="26" customWidth="1"/>
    <col min="2915" max="2929" width="1.109375" style="26"/>
    <col min="2930" max="2930" width="13.5546875" style="26" customWidth="1"/>
    <col min="2931" max="3137" width="1.109375" style="26"/>
    <col min="3138" max="3138" width="3.5546875" style="26" bestFit="1" customWidth="1"/>
    <col min="3139" max="3169" width="1.109375" style="26"/>
    <col min="3170" max="3170" width="11.33203125" style="26" customWidth="1"/>
    <col min="3171" max="3185" width="1.109375" style="26"/>
    <col min="3186" max="3186" width="13.5546875" style="26" customWidth="1"/>
    <col min="3187" max="3393" width="1.109375" style="26"/>
    <col min="3394" max="3394" width="3.5546875" style="26" bestFit="1" customWidth="1"/>
    <col min="3395" max="3425" width="1.109375" style="26"/>
    <col min="3426" max="3426" width="11.33203125" style="26" customWidth="1"/>
    <col min="3427" max="3441" width="1.109375" style="26"/>
    <col min="3442" max="3442" width="13.5546875" style="26" customWidth="1"/>
    <col min="3443" max="3649" width="1.109375" style="26"/>
    <col min="3650" max="3650" width="3.5546875" style="26" bestFit="1" customWidth="1"/>
    <col min="3651" max="3681" width="1.109375" style="26"/>
    <col min="3682" max="3682" width="11.33203125" style="26" customWidth="1"/>
    <col min="3683" max="3697" width="1.109375" style="26"/>
    <col min="3698" max="3698" width="13.5546875" style="26" customWidth="1"/>
    <col min="3699" max="3905" width="1.109375" style="26"/>
    <col min="3906" max="3906" width="3.5546875" style="26" bestFit="1" customWidth="1"/>
    <col min="3907" max="3937" width="1.109375" style="26"/>
    <col min="3938" max="3938" width="11.33203125" style="26" customWidth="1"/>
    <col min="3939" max="3953" width="1.109375" style="26"/>
    <col min="3954" max="3954" width="13.5546875" style="26" customWidth="1"/>
    <col min="3955" max="4161" width="1.109375" style="26"/>
    <col min="4162" max="4162" width="3.5546875" style="26" bestFit="1" customWidth="1"/>
    <col min="4163" max="4193" width="1.109375" style="26"/>
    <col min="4194" max="4194" width="11.33203125" style="26" customWidth="1"/>
    <col min="4195" max="4209" width="1.109375" style="26"/>
    <col min="4210" max="4210" width="13.5546875" style="26" customWidth="1"/>
    <col min="4211" max="4417" width="1.109375" style="26"/>
    <col min="4418" max="4418" width="3.5546875" style="26" bestFit="1" customWidth="1"/>
    <col min="4419" max="4449" width="1.109375" style="26"/>
    <col min="4450" max="4450" width="11.33203125" style="26" customWidth="1"/>
    <col min="4451" max="4465" width="1.109375" style="26"/>
    <col min="4466" max="4466" width="13.5546875" style="26" customWidth="1"/>
    <col min="4467" max="4673" width="1.109375" style="26"/>
    <col min="4674" max="4674" width="3.5546875" style="26" bestFit="1" customWidth="1"/>
    <col min="4675" max="4705" width="1.109375" style="26"/>
    <col min="4706" max="4706" width="11.33203125" style="26" customWidth="1"/>
    <col min="4707" max="4721" width="1.109375" style="26"/>
    <col min="4722" max="4722" width="13.5546875" style="26" customWidth="1"/>
    <col min="4723" max="4929" width="1.109375" style="26"/>
    <col min="4930" max="4930" width="3.5546875" style="26" bestFit="1" customWidth="1"/>
    <col min="4931" max="4961" width="1.109375" style="26"/>
    <col min="4962" max="4962" width="11.33203125" style="26" customWidth="1"/>
    <col min="4963" max="4977" width="1.109375" style="26"/>
    <col min="4978" max="4978" width="13.5546875" style="26" customWidth="1"/>
    <col min="4979" max="5185" width="1.109375" style="26"/>
    <col min="5186" max="5186" width="3.5546875" style="26" bestFit="1" customWidth="1"/>
    <col min="5187" max="5217" width="1.109375" style="26"/>
    <col min="5218" max="5218" width="11.33203125" style="26" customWidth="1"/>
    <col min="5219" max="5233" width="1.109375" style="26"/>
    <col min="5234" max="5234" width="13.5546875" style="26" customWidth="1"/>
    <col min="5235" max="5441" width="1.109375" style="26"/>
    <col min="5442" max="5442" width="3.5546875" style="26" bestFit="1" customWidth="1"/>
    <col min="5443" max="5473" width="1.109375" style="26"/>
    <col min="5474" max="5474" width="11.33203125" style="26" customWidth="1"/>
    <col min="5475" max="5489" width="1.109375" style="26"/>
    <col min="5490" max="5490" width="13.5546875" style="26" customWidth="1"/>
    <col min="5491" max="5697" width="1.109375" style="26"/>
    <col min="5698" max="5698" width="3.5546875" style="26" bestFit="1" customWidth="1"/>
    <col min="5699" max="5729" width="1.109375" style="26"/>
    <col min="5730" max="5730" width="11.33203125" style="26" customWidth="1"/>
    <col min="5731" max="5745" width="1.109375" style="26"/>
    <col min="5746" max="5746" width="13.5546875" style="26" customWidth="1"/>
    <col min="5747" max="5953" width="1.109375" style="26"/>
    <col min="5954" max="5954" width="3.5546875" style="26" bestFit="1" customWidth="1"/>
    <col min="5955" max="5985" width="1.109375" style="26"/>
    <col min="5986" max="5986" width="11.33203125" style="26" customWidth="1"/>
    <col min="5987" max="6001" width="1.109375" style="26"/>
    <col min="6002" max="6002" width="13.5546875" style="26" customWidth="1"/>
    <col min="6003" max="6209" width="1.109375" style="26"/>
    <col min="6210" max="6210" width="3.5546875" style="26" bestFit="1" customWidth="1"/>
    <col min="6211" max="6241" width="1.109375" style="26"/>
    <col min="6242" max="6242" width="11.33203125" style="26" customWidth="1"/>
    <col min="6243" max="6257" width="1.109375" style="26"/>
    <col min="6258" max="6258" width="13.5546875" style="26" customWidth="1"/>
    <col min="6259" max="6465" width="1.109375" style="26"/>
    <col min="6466" max="6466" width="3.5546875" style="26" bestFit="1" customWidth="1"/>
    <col min="6467" max="6497" width="1.109375" style="26"/>
    <col min="6498" max="6498" width="11.33203125" style="26" customWidth="1"/>
    <col min="6499" max="6513" width="1.109375" style="26"/>
    <col min="6514" max="6514" width="13.5546875" style="26" customWidth="1"/>
    <col min="6515" max="6721" width="1.109375" style="26"/>
    <col min="6722" max="6722" width="3.5546875" style="26" bestFit="1" customWidth="1"/>
    <col min="6723" max="6753" width="1.109375" style="26"/>
    <col min="6754" max="6754" width="11.33203125" style="26" customWidth="1"/>
    <col min="6755" max="6769" width="1.109375" style="26"/>
    <col min="6770" max="6770" width="13.5546875" style="26" customWidth="1"/>
    <col min="6771" max="6977" width="1.109375" style="26"/>
    <col min="6978" max="6978" width="3.5546875" style="26" bestFit="1" customWidth="1"/>
    <col min="6979" max="7009" width="1.109375" style="26"/>
    <col min="7010" max="7010" width="11.33203125" style="26" customWidth="1"/>
    <col min="7011" max="7025" width="1.109375" style="26"/>
    <col min="7026" max="7026" width="13.5546875" style="26" customWidth="1"/>
    <col min="7027" max="7233" width="1.109375" style="26"/>
    <col min="7234" max="7234" width="3.5546875" style="26" bestFit="1" customWidth="1"/>
    <col min="7235" max="7265" width="1.109375" style="26"/>
    <col min="7266" max="7266" width="11.33203125" style="26" customWidth="1"/>
    <col min="7267" max="7281" width="1.109375" style="26"/>
    <col min="7282" max="7282" width="13.5546875" style="26" customWidth="1"/>
    <col min="7283" max="7489" width="1.109375" style="26"/>
    <col min="7490" max="7490" width="3.5546875" style="26" bestFit="1" customWidth="1"/>
    <col min="7491" max="7521" width="1.109375" style="26"/>
    <col min="7522" max="7522" width="11.33203125" style="26" customWidth="1"/>
    <col min="7523" max="7537" width="1.109375" style="26"/>
    <col min="7538" max="7538" width="13.5546875" style="26" customWidth="1"/>
    <col min="7539" max="7745" width="1.109375" style="26"/>
    <col min="7746" max="7746" width="3.5546875" style="26" bestFit="1" customWidth="1"/>
    <col min="7747" max="7777" width="1.109375" style="26"/>
    <col min="7778" max="7778" width="11.33203125" style="26" customWidth="1"/>
    <col min="7779" max="7793" width="1.109375" style="26"/>
    <col min="7794" max="7794" width="13.5546875" style="26" customWidth="1"/>
    <col min="7795" max="8001" width="1.109375" style="26"/>
    <col min="8002" max="8002" width="3.5546875" style="26" bestFit="1" customWidth="1"/>
    <col min="8003" max="8033" width="1.109375" style="26"/>
    <col min="8034" max="8034" width="11.33203125" style="26" customWidth="1"/>
    <col min="8035" max="8049" width="1.109375" style="26"/>
    <col min="8050" max="8050" width="13.5546875" style="26" customWidth="1"/>
    <col min="8051" max="8257" width="1.109375" style="26"/>
    <col min="8258" max="8258" width="3.5546875" style="26" bestFit="1" customWidth="1"/>
    <col min="8259" max="8289" width="1.109375" style="26"/>
    <col min="8290" max="8290" width="11.33203125" style="26" customWidth="1"/>
    <col min="8291" max="8305" width="1.109375" style="26"/>
    <col min="8306" max="8306" width="13.5546875" style="26" customWidth="1"/>
    <col min="8307" max="8513" width="1.109375" style="26"/>
    <col min="8514" max="8514" width="3.5546875" style="26" bestFit="1" customWidth="1"/>
    <col min="8515" max="8545" width="1.109375" style="26"/>
    <col min="8546" max="8546" width="11.33203125" style="26" customWidth="1"/>
    <col min="8547" max="8561" width="1.109375" style="26"/>
    <col min="8562" max="8562" width="13.5546875" style="26" customWidth="1"/>
    <col min="8563" max="8769" width="1.109375" style="26"/>
    <col min="8770" max="8770" width="3.5546875" style="26" bestFit="1" customWidth="1"/>
    <col min="8771" max="8801" width="1.109375" style="26"/>
    <col min="8802" max="8802" width="11.33203125" style="26" customWidth="1"/>
    <col min="8803" max="8817" width="1.109375" style="26"/>
    <col min="8818" max="8818" width="13.5546875" style="26" customWidth="1"/>
    <col min="8819" max="9025" width="1.109375" style="26"/>
    <col min="9026" max="9026" width="3.5546875" style="26" bestFit="1" customWidth="1"/>
    <col min="9027" max="9057" width="1.109375" style="26"/>
    <col min="9058" max="9058" width="11.33203125" style="26" customWidth="1"/>
    <col min="9059" max="9073" width="1.109375" style="26"/>
    <col min="9074" max="9074" width="13.5546875" style="26" customWidth="1"/>
    <col min="9075" max="9281" width="1.109375" style="26"/>
    <col min="9282" max="9282" width="3.5546875" style="26" bestFit="1" customWidth="1"/>
    <col min="9283" max="9313" width="1.109375" style="26"/>
    <col min="9314" max="9314" width="11.33203125" style="26" customWidth="1"/>
    <col min="9315" max="9329" width="1.109375" style="26"/>
    <col min="9330" max="9330" width="13.5546875" style="26" customWidth="1"/>
    <col min="9331" max="9537" width="1.109375" style="26"/>
    <col min="9538" max="9538" width="3.5546875" style="26" bestFit="1" customWidth="1"/>
    <col min="9539" max="9569" width="1.109375" style="26"/>
    <col min="9570" max="9570" width="11.33203125" style="26" customWidth="1"/>
    <col min="9571" max="9585" width="1.109375" style="26"/>
    <col min="9586" max="9586" width="13.5546875" style="26" customWidth="1"/>
    <col min="9587" max="9793" width="1.109375" style="26"/>
    <col min="9794" max="9794" width="3.5546875" style="26" bestFit="1" customWidth="1"/>
    <col min="9795" max="9825" width="1.109375" style="26"/>
    <col min="9826" max="9826" width="11.33203125" style="26" customWidth="1"/>
    <col min="9827" max="9841" width="1.109375" style="26"/>
    <col min="9842" max="9842" width="13.5546875" style="26" customWidth="1"/>
    <col min="9843" max="10049" width="1.109375" style="26"/>
    <col min="10050" max="10050" width="3.5546875" style="26" bestFit="1" customWidth="1"/>
    <col min="10051" max="10081" width="1.109375" style="26"/>
    <col min="10082" max="10082" width="11.33203125" style="26" customWidth="1"/>
    <col min="10083" max="10097" width="1.109375" style="26"/>
    <col min="10098" max="10098" width="13.5546875" style="26" customWidth="1"/>
    <col min="10099" max="10305" width="1.109375" style="26"/>
    <col min="10306" max="10306" width="3.5546875" style="26" bestFit="1" customWidth="1"/>
    <col min="10307" max="10337" width="1.109375" style="26"/>
    <col min="10338" max="10338" width="11.33203125" style="26" customWidth="1"/>
    <col min="10339" max="10353" width="1.109375" style="26"/>
    <col min="10354" max="10354" width="13.5546875" style="26" customWidth="1"/>
    <col min="10355" max="10561" width="1.109375" style="26"/>
    <col min="10562" max="10562" width="3.5546875" style="26" bestFit="1" customWidth="1"/>
    <col min="10563" max="10593" width="1.109375" style="26"/>
    <col min="10594" max="10594" width="11.33203125" style="26" customWidth="1"/>
    <col min="10595" max="10609" width="1.109375" style="26"/>
    <col min="10610" max="10610" width="13.5546875" style="26" customWidth="1"/>
    <col min="10611" max="10817" width="1.109375" style="26"/>
    <col min="10818" max="10818" width="3.5546875" style="26" bestFit="1" customWidth="1"/>
    <col min="10819" max="10849" width="1.109375" style="26"/>
    <col min="10850" max="10850" width="11.33203125" style="26" customWidth="1"/>
    <col min="10851" max="10865" width="1.109375" style="26"/>
    <col min="10866" max="10866" width="13.5546875" style="26" customWidth="1"/>
    <col min="10867" max="11073" width="1.109375" style="26"/>
    <col min="11074" max="11074" width="3.5546875" style="26" bestFit="1" customWidth="1"/>
    <col min="11075" max="11105" width="1.109375" style="26"/>
    <col min="11106" max="11106" width="11.33203125" style="26" customWidth="1"/>
    <col min="11107" max="11121" width="1.109375" style="26"/>
    <col min="11122" max="11122" width="13.5546875" style="26" customWidth="1"/>
    <col min="11123" max="11329" width="1.109375" style="26"/>
    <col min="11330" max="11330" width="3.5546875" style="26" bestFit="1" customWidth="1"/>
    <col min="11331" max="11361" width="1.109375" style="26"/>
    <col min="11362" max="11362" width="11.33203125" style="26" customWidth="1"/>
    <col min="11363" max="11377" width="1.109375" style="26"/>
    <col min="11378" max="11378" width="13.5546875" style="26" customWidth="1"/>
    <col min="11379" max="11585" width="1.109375" style="26"/>
    <col min="11586" max="11586" width="3.5546875" style="26" bestFit="1" customWidth="1"/>
    <col min="11587" max="11617" width="1.109375" style="26"/>
    <col min="11618" max="11618" width="11.33203125" style="26" customWidth="1"/>
    <col min="11619" max="11633" width="1.109375" style="26"/>
    <col min="11634" max="11634" width="13.5546875" style="26" customWidth="1"/>
    <col min="11635" max="11841" width="1.109375" style="26"/>
    <col min="11842" max="11842" width="3.5546875" style="26" bestFit="1" customWidth="1"/>
    <col min="11843" max="11873" width="1.109375" style="26"/>
    <col min="11874" max="11874" width="11.33203125" style="26" customWidth="1"/>
    <col min="11875" max="11889" width="1.109375" style="26"/>
    <col min="11890" max="11890" width="13.5546875" style="26" customWidth="1"/>
    <col min="11891" max="12097" width="1.109375" style="26"/>
    <col min="12098" max="12098" width="3.5546875" style="26" bestFit="1" customWidth="1"/>
    <col min="12099" max="12129" width="1.109375" style="26"/>
    <col min="12130" max="12130" width="11.33203125" style="26" customWidth="1"/>
    <col min="12131" max="12145" width="1.109375" style="26"/>
    <col min="12146" max="12146" width="13.5546875" style="26" customWidth="1"/>
    <col min="12147" max="12353" width="1.109375" style="26"/>
    <col min="12354" max="12354" width="3.5546875" style="26" bestFit="1" customWidth="1"/>
    <col min="12355" max="12385" width="1.109375" style="26"/>
    <col min="12386" max="12386" width="11.33203125" style="26" customWidth="1"/>
    <col min="12387" max="12401" width="1.109375" style="26"/>
    <col min="12402" max="12402" width="13.5546875" style="26" customWidth="1"/>
    <col min="12403" max="12609" width="1.109375" style="26"/>
    <col min="12610" max="12610" width="3.5546875" style="26" bestFit="1" customWidth="1"/>
    <col min="12611" max="12641" width="1.109375" style="26"/>
    <col min="12642" max="12642" width="11.33203125" style="26" customWidth="1"/>
    <col min="12643" max="12657" width="1.109375" style="26"/>
    <col min="12658" max="12658" width="13.5546875" style="26" customWidth="1"/>
    <col min="12659" max="12865" width="1.109375" style="26"/>
    <col min="12866" max="12866" width="3.5546875" style="26" bestFit="1" customWidth="1"/>
    <col min="12867" max="12897" width="1.109375" style="26"/>
    <col min="12898" max="12898" width="11.33203125" style="26" customWidth="1"/>
    <col min="12899" max="12913" width="1.109375" style="26"/>
    <col min="12914" max="12914" width="13.5546875" style="26" customWidth="1"/>
    <col min="12915" max="13121" width="1.109375" style="26"/>
    <col min="13122" max="13122" width="3.5546875" style="26" bestFit="1" customWidth="1"/>
    <col min="13123" max="13153" width="1.109375" style="26"/>
    <col min="13154" max="13154" width="11.33203125" style="26" customWidth="1"/>
    <col min="13155" max="13169" width="1.109375" style="26"/>
    <col min="13170" max="13170" width="13.5546875" style="26" customWidth="1"/>
    <col min="13171" max="13377" width="1.109375" style="26"/>
    <col min="13378" max="13378" width="3.5546875" style="26" bestFit="1" customWidth="1"/>
    <col min="13379" max="13409" width="1.109375" style="26"/>
    <col min="13410" max="13410" width="11.33203125" style="26" customWidth="1"/>
    <col min="13411" max="13425" width="1.109375" style="26"/>
    <col min="13426" max="13426" width="13.5546875" style="26" customWidth="1"/>
    <col min="13427" max="13633" width="1.109375" style="26"/>
    <col min="13634" max="13634" width="3.5546875" style="26" bestFit="1" customWidth="1"/>
    <col min="13635" max="13665" width="1.109375" style="26"/>
    <col min="13666" max="13666" width="11.33203125" style="26" customWidth="1"/>
    <col min="13667" max="13681" width="1.109375" style="26"/>
    <col min="13682" max="13682" width="13.5546875" style="26" customWidth="1"/>
    <col min="13683" max="13889" width="1.109375" style="26"/>
    <col min="13890" max="13890" width="3.5546875" style="26" bestFit="1" customWidth="1"/>
    <col min="13891" max="13921" width="1.109375" style="26"/>
    <col min="13922" max="13922" width="11.33203125" style="26" customWidth="1"/>
    <col min="13923" max="13937" width="1.109375" style="26"/>
    <col min="13938" max="13938" width="13.5546875" style="26" customWidth="1"/>
    <col min="13939" max="14145" width="1.109375" style="26"/>
    <col min="14146" max="14146" width="3.5546875" style="26" bestFit="1" customWidth="1"/>
    <col min="14147" max="14177" width="1.109375" style="26"/>
    <col min="14178" max="14178" width="11.33203125" style="26" customWidth="1"/>
    <col min="14179" max="14193" width="1.109375" style="26"/>
    <col min="14194" max="14194" width="13.5546875" style="26" customWidth="1"/>
    <col min="14195" max="14401" width="1.109375" style="26"/>
    <col min="14402" max="14402" width="3.5546875" style="26" bestFit="1" customWidth="1"/>
    <col min="14403" max="14433" width="1.109375" style="26"/>
    <col min="14434" max="14434" width="11.33203125" style="26" customWidth="1"/>
    <col min="14435" max="14449" width="1.109375" style="26"/>
    <col min="14450" max="14450" width="13.5546875" style="26" customWidth="1"/>
    <col min="14451" max="14657" width="1.109375" style="26"/>
    <col min="14658" max="14658" width="3.5546875" style="26" bestFit="1" customWidth="1"/>
    <col min="14659" max="14689" width="1.109375" style="26"/>
    <col min="14690" max="14690" width="11.33203125" style="26" customWidth="1"/>
    <col min="14691" max="14705" width="1.109375" style="26"/>
    <col min="14706" max="14706" width="13.5546875" style="26" customWidth="1"/>
    <col min="14707" max="14913" width="1.109375" style="26"/>
    <col min="14914" max="14914" width="3.5546875" style="26" bestFit="1" customWidth="1"/>
    <col min="14915" max="14945" width="1.109375" style="26"/>
    <col min="14946" max="14946" width="11.33203125" style="26" customWidth="1"/>
    <col min="14947" max="14961" width="1.109375" style="26"/>
    <col min="14962" max="14962" width="13.5546875" style="26" customWidth="1"/>
    <col min="14963" max="15169" width="1.109375" style="26"/>
    <col min="15170" max="15170" width="3.5546875" style="26" bestFit="1" customWidth="1"/>
    <col min="15171" max="15201" width="1.109375" style="26"/>
    <col min="15202" max="15202" width="11.33203125" style="26" customWidth="1"/>
    <col min="15203" max="15217" width="1.109375" style="26"/>
    <col min="15218" max="15218" width="13.5546875" style="26" customWidth="1"/>
    <col min="15219" max="15425" width="1.109375" style="26"/>
    <col min="15426" max="15426" width="3.5546875" style="26" bestFit="1" customWidth="1"/>
    <col min="15427" max="15457" width="1.109375" style="26"/>
    <col min="15458" max="15458" width="11.33203125" style="26" customWidth="1"/>
    <col min="15459" max="15473" width="1.109375" style="26"/>
    <col min="15474" max="15474" width="13.5546875" style="26" customWidth="1"/>
    <col min="15475" max="15681" width="1.109375" style="26"/>
    <col min="15682" max="15682" width="3.5546875" style="26" bestFit="1" customWidth="1"/>
    <col min="15683" max="15713" width="1.109375" style="26"/>
    <col min="15714" max="15714" width="11.33203125" style="26" customWidth="1"/>
    <col min="15715" max="15729" width="1.109375" style="26"/>
    <col min="15730" max="15730" width="13.5546875" style="26" customWidth="1"/>
    <col min="15731" max="15937" width="1.109375" style="26"/>
    <col min="15938" max="15938" width="3.5546875" style="26" bestFit="1" customWidth="1"/>
    <col min="15939" max="15969" width="1.109375" style="26"/>
    <col min="15970" max="15970" width="11.33203125" style="26" customWidth="1"/>
    <col min="15971" max="15985" width="1.109375" style="26"/>
    <col min="15986" max="15986" width="13.5546875" style="26" customWidth="1"/>
    <col min="15987" max="16193" width="1.109375" style="26"/>
    <col min="16194" max="16194" width="3.5546875" style="26" bestFit="1" customWidth="1"/>
    <col min="16195" max="16225" width="1.109375" style="26"/>
    <col min="16226" max="16226" width="11.33203125" style="26" customWidth="1"/>
    <col min="16227" max="16241" width="1.109375" style="26"/>
    <col min="16242" max="16242" width="13.5546875" style="26" customWidth="1"/>
    <col min="16243" max="16384" width="1.109375" style="26"/>
  </cols>
  <sheetData>
    <row r="1" spans="1:98" s="23" customFormat="1" ht="30" customHeight="1" x14ac:dyDescent="0.3">
      <c r="A1" s="428" t="s">
        <v>517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8"/>
      <c r="BP1" s="428"/>
      <c r="BQ1" s="428"/>
      <c r="BR1" s="428"/>
      <c r="BS1" s="428"/>
      <c r="BT1" s="428"/>
      <c r="BU1" s="428"/>
      <c r="BV1" s="428"/>
      <c r="BW1" s="428"/>
      <c r="BX1" s="428"/>
      <c r="BY1" s="428"/>
      <c r="BZ1" s="428"/>
      <c r="CA1" s="428"/>
      <c r="CB1" s="428"/>
    </row>
    <row r="2" spans="1:98" s="23" customFormat="1" ht="18.75" customHeight="1" x14ac:dyDescent="0.3">
      <c r="A2" s="428" t="s">
        <v>520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8"/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428"/>
      <c r="BI2" s="428"/>
      <c r="BJ2" s="428"/>
      <c r="BK2" s="428"/>
      <c r="BL2" s="428"/>
      <c r="BM2" s="428"/>
      <c r="BN2" s="428"/>
      <c r="BO2" s="428"/>
      <c r="BP2" s="428"/>
      <c r="BQ2" s="428"/>
      <c r="BR2" s="428"/>
      <c r="BS2" s="428"/>
      <c r="BT2" s="428"/>
      <c r="BU2" s="428"/>
      <c r="BV2" s="428"/>
      <c r="BW2" s="428"/>
      <c r="BX2" s="428"/>
      <c r="BY2" s="428"/>
      <c r="BZ2" s="428"/>
      <c r="CA2" s="428"/>
      <c r="CB2" s="428"/>
    </row>
    <row r="3" spans="1:98" x14ac:dyDescent="0.25">
      <c r="A3" s="386" t="s">
        <v>88</v>
      </c>
      <c r="B3" s="387"/>
      <c r="C3" s="387"/>
      <c r="D3" s="388"/>
      <c r="E3" s="386" t="s">
        <v>122</v>
      </c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8"/>
      <c r="AN3" s="386" t="s">
        <v>215</v>
      </c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  <c r="BB3" s="387"/>
      <c r="BC3" s="388"/>
      <c r="BD3" s="386" t="s">
        <v>124</v>
      </c>
      <c r="BE3" s="387"/>
      <c r="BF3" s="387"/>
      <c r="BG3" s="387"/>
      <c r="BH3" s="387"/>
      <c r="BI3" s="387"/>
      <c r="BJ3" s="387"/>
      <c r="BK3" s="387"/>
      <c r="BL3" s="387"/>
      <c r="BM3" s="388"/>
      <c r="BN3" s="386" t="s">
        <v>194</v>
      </c>
      <c r="BO3" s="387"/>
      <c r="BP3" s="387"/>
      <c r="BQ3" s="387"/>
      <c r="BR3" s="387"/>
      <c r="BS3" s="387"/>
      <c r="BT3" s="387"/>
      <c r="BU3" s="387"/>
      <c r="BV3" s="387"/>
      <c r="BW3" s="387"/>
      <c r="BX3" s="387"/>
      <c r="BY3" s="387"/>
      <c r="BZ3" s="387"/>
      <c r="CA3" s="387"/>
      <c r="CB3" s="388"/>
    </row>
    <row r="4" spans="1:98" x14ac:dyDescent="0.25">
      <c r="A4" s="383" t="s">
        <v>95</v>
      </c>
      <c r="B4" s="384"/>
      <c r="C4" s="384"/>
      <c r="D4" s="385"/>
      <c r="E4" s="383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5"/>
      <c r="AN4" s="383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5"/>
      <c r="BD4" s="383" t="s">
        <v>216</v>
      </c>
      <c r="BE4" s="384"/>
      <c r="BF4" s="384"/>
      <c r="BG4" s="384"/>
      <c r="BH4" s="384"/>
      <c r="BI4" s="384"/>
      <c r="BJ4" s="384"/>
      <c r="BK4" s="384"/>
      <c r="BL4" s="384"/>
      <c r="BM4" s="385"/>
      <c r="BN4" s="383" t="s">
        <v>217</v>
      </c>
      <c r="BO4" s="384"/>
      <c r="BP4" s="384"/>
      <c r="BQ4" s="384"/>
      <c r="BR4" s="384"/>
      <c r="BS4" s="384"/>
      <c r="BT4" s="384"/>
      <c r="BU4" s="384"/>
      <c r="BV4" s="384"/>
      <c r="BW4" s="384"/>
      <c r="BX4" s="384"/>
      <c r="BY4" s="384"/>
      <c r="BZ4" s="384"/>
      <c r="CA4" s="384"/>
      <c r="CB4" s="385"/>
    </row>
    <row r="5" spans="1:98" x14ac:dyDescent="0.25">
      <c r="A5" s="383"/>
      <c r="B5" s="384"/>
      <c r="C5" s="384"/>
      <c r="D5" s="385"/>
      <c r="E5" s="383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5"/>
      <c r="AN5" s="383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384"/>
      <c r="AZ5" s="384"/>
      <c r="BA5" s="384"/>
      <c r="BB5" s="384"/>
      <c r="BC5" s="385"/>
      <c r="BD5" s="383" t="s">
        <v>218</v>
      </c>
      <c r="BE5" s="384"/>
      <c r="BF5" s="384"/>
      <c r="BG5" s="384"/>
      <c r="BH5" s="384"/>
      <c r="BI5" s="384"/>
      <c r="BJ5" s="384"/>
      <c r="BK5" s="384"/>
      <c r="BL5" s="384"/>
      <c r="BM5" s="385"/>
      <c r="BN5" s="383" t="s">
        <v>131</v>
      </c>
      <c r="BO5" s="384"/>
      <c r="BP5" s="384"/>
      <c r="BQ5" s="384"/>
      <c r="BR5" s="384"/>
      <c r="BS5" s="384"/>
      <c r="BT5" s="384"/>
      <c r="BU5" s="384"/>
      <c r="BV5" s="384"/>
      <c r="BW5" s="384"/>
      <c r="BX5" s="384"/>
      <c r="BY5" s="384"/>
      <c r="BZ5" s="384"/>
      <c r="CA5" s="384"/>
      <c r="CB5" s="385"/>
    </row>
    <row r="6" spans="1:98" x14ac:dyDescent="0.25">
      <c r="A6" s="392">
        <v>1</v>
      </c>
      <c r="B6" s="393"/>
      <c r="C6" s="393"/>
      <c r="D6" s="394"/>
      <c r="E6" s="392">
        <v>2</v>
      </c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  <c r="AI6" s="393"/>
      <c r="AJ6" s="393"/>
      <c r="AK6" s="393"/>
      <c r="AL6" s="393"/>
      <c r="AM6" s="394"/>
      <c r="AN6" s="392">
        <v>3</v>
      </c>
      <c r="AO6" s="393"/>
      <c r="AP6" s="393"/>
      <c r="AQ6" s="393"/>
      <c r="AR6" s="393"/>
      <c r="AS6" s="393"/>
      <c r="AT6" s="393"/>
      <c r="AU6" s="393"/>
      <c r="AV6" s="393"/>
      <c r="AW6" s="393"/>
      <c r="AX6" s="393"/>
      <c r="AY6" s="393"/>
      <c r="AZ6" s="393"/>
      <c r="BA6" s="393"/>
      <c r="BB6" s="393"/>
      <c r="BC6" s="394"/>
      <c r="BD6" s="392">
        <v>4</v>
      </c>
      <c r="BE6" s="393"/>
      <c r="BF6" s="393"/>
      <c r="BG6" s="393"/>
      <c r="BH6" s="393"/>
      <c r="BI6" s="393"/>
      <c r="BJ6" s="393"/>
      <c r="BK6" s="393"/>
      <c r="BL6" s="393"/>
      <c r="BM6" s="394"/>
      <c r="BN6" s="392">
        <v>5</v>
      </c>
      <c r="BO6" s="393"/>
      <c r="BP6" s="393"/>
      <c r="BQ6" s="393"/>
      <c r="BR6" s="393"/>
      <c r="BS6" s="393"/>
      <c r="BT6" s="393"/>
      <c r="BU6" s="393"/>
      <c r="BV6" s="393"/>
      <c r="BW6" s="393"/>
      <c r="BX6" s="393"/>
      <c r="BY6" s="393"/>
      <c r="BZ6" s="393"/>
      <c r="CA6" s="393"/>
      <c r="CB6" s="394"/>
    </row>
    <row r="7" spans="1:98" x14ac:dyDescent="0.25">
      <c r="A7" s="425">
        <v>1</v>
      </c>
      <c r="B7" s="426"/>
      <c r="C7" s="426"/>
      <c r="D7" s="427"/>
      <c r="E7" s="432" t="s">
        <v>522</v>
      </c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4"/>
      <c r="AN7" s="425" t="s">
        <v>224</v>
      </c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7"/>
      <c r="BD7" s="407">
        <v>5</v>
      </c>
      <c r="BE7" s="408"/>
      <c r="BF7" s="408"/>
      <c r="BG7" s="408"/>
      <c r="BH7" s="408"/>
      <c r="BI7" s="408"/>
      <c r="BJ7" s="408"/>
      <c r="BK7" s="408"/>
      <c r="BL7" s="408"/>
      <c r="BM7" s="409"/>
      <c r="BN7" s="523">
        <v>2000</v>
      </c>
      <c r="BO7" s="524"/>
      <c r="BP7" s="524"/>
      <c r="BQ7" s="524"/>
      <c r="BR7" s="524"/>
      <c r="BS7" s="524"/>
      <c r="BT7" s="524"/>
      <c r="BU7" s="524"/>
      <c r="BV7" s="524"/>
      <c r="BW7" s="524"/>
      <c r="BX7" s="524"/>
      <c r="BY7" s="524"/>
      <c r="BZ7" s="524"/>
      <c r="CA7" s="524"/>
      <c r="CB7" s="525"/>
    </row>
    <row r="8" spans="1:98" x14ac:dyDescent="0.25">
      <c r="A8" s="425">
        <v>2</v>
      </c>
      <c r="B8" s="426"/>
      <c r="C8" s="426"/>
      <c r="D8" s="427"/>
      <c r="E8" s="432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4"/>
      <c r="AN8" s="480"/>
      <c r="AO8" s="481"/>
      <c r="AP8" s="481"/>
      <c r="AQ8" s="481"/>
      <c r="AR8" s="481"/>
      <c r="AS8" s="481"/>
      <c r="AT8" s="481"/>
      <c r="AU8" s="481"/>
      <c r="AV8" s="481"/>
      <c r="AW8" s="481"/>
      <c r="AX8" s="481"/>
      <c r="AY8" s="481"/>
      <c r="AZ8" s="481"/>
      <c r="BA8" s="481"/>
      <c r="BB8" s="481"/>
      <c r="BC8" s="482"/>
      <c r="BD8" s="407"/>
      <c r="BE8" s="408"/>
      <c r="BF8" s="408"/>
      <c r="BG8" s="408"/>
      <c r="BH8" s="408"/>
      <c r="BI8" s="408"/>
      <c r="BJ8" s="408"/>
      <c r="BK8" s="408"/>
      <c r="BL8" s="408"/>
      <c r="BM8" s="409"/>
      <c r="BN8" s="523"/>
      <c r="BO8" s="524"/>
      <c r="BP8" s="524"/>
      <c r="BQ8" s="524"/>
      <c r="BR8" s="524"/>
      <c r="BS8" s="524"/>
      <c r="BT8" s="524"/>
      <c r="BU8" s="524"/>
      <c r="BV8" s="524"/>
      <c r="BW8" s="524"/>
      <c r="BX8" s="524"/>
      <c r="BY8" s="524"/>
      <c r="BZ8" s="524"/>
      <c r="CA8" s="524"/>
      <c r="CB8" s="525"/>
    </row>
    <row r="9" spans="1:98" x14ac:dyDescent="0.25">
      <c r="A9" s="432"/>
      <c r="B9" s="433"/>
      <c r="C9" s="433"/>
      <c r="D9" s="434"/>
      <c r="E9" s="413" t="s">
        <v>120</v>
      </c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15"/>
      <c r="AN9" s="425" t="s">
        <v>9</v>
      </c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7"/>
      <c r="BD9" s="407" t="s">
        <v>9</v>
      </c>
      <c r="BE9" s="408"/>
      <c r="BF9" s="408"/>
      <c r="BG9" s="408"/>
      <c r="BH9" s="408"/>
      <c r="BI9" s="408"/>
      <c r="BJ9" s="408"/>
      <c r="BK9" s="408"/>
      <c r="BL9" s="408"/>
      <c r="BM9" s="409"/>
      <c r="BN9" s="453">
        <f>SUM(BN7:CB8)</f>
        <v>2000</v>
      </c>
      <c r="BO9" s="454"/>
      <c r="BP9" s="454"/>
      <c r="BQ9" s="454"/>
      <c r="BR9" s="454"/>
      <c r="BS9" s="454"/>
      <c r="BT9" s="454"/>
      <c r="BU9" s="454"/>
      <c r="BV9" s="454"/>
      <c r="BW9" s="454"/>
      <c r="BX9" s="454"/>
      <c r="BY9" s="454"/>
      <c r="BZ9" s="454"/>
      <c r="CA9" s="454"/>
      <c r="CB9" s="455"/>
    </row>
    <row r="10" spans="1:98" x14ac:dyDescent="0.25">
      <c r="A10" s="432"/>
      <c r="B10" s="433"/>
      <c r="C10" s="433"/>
      <c r="D10" s="434"/>
      <c r="E10" s="413" t="s">
        <v>121</v>
      </c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15"/>
      <c r="AN10" s="425" t="s">
        <v>9</v>
      </c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7"/>
      <c r="BD10" s="407" t="s">
        <v>9</v>
      </c>
      <c r="BE10" s="408"/>
      <c r="BF10" s="408"/>
      <c r="BG10" s="408"/>
      <c r="BH10" s="408"/>
      <c r="BI10" s="408"/>
      <c r="BJ10" s="408"/>
      <c r="BK10" s="408"/>
      <c r="BL10" s="408"/>
      <c r="BM10" s="409"/>
      <c r="BN10" s="501">
        <f>BN9</f>
        <v>2000</v>
      </c>
      <c r="BO10" s="502"/>
      <c r="BP10" s="502"/>
      <c r="BQ10" s="502"/>
      <c r="BR10" s="502"/>
      <c r="BS10" s="502"/>
      <c r="BT10" s="502"/>
      <c r="BU10" s="502"/>
      <c r="BV10" s="502"/>
      <c r="BW10" s="502"/>
      <c r="BX10" s="502"/>
      <c r="BY10" s="502"/>
      <c r="BZ10" s="502"/>
      <c r="CA10" s="502"/>
      <c r="CB10" s="503"/>
      <c r="CT10" s="33">
        <f>'[1]Лист 1 '!H92</f>
        <v>0</v>
      </c>
    </row>
    <row r="11" spans="1:98" x14ac:dyDescent="0.25">
      <c r="A11" s="124"/>
      <c r="B11" s="124"/>
      <c r="C11" s="124"/>
      <c r="D11" s="124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T11" s="33"/>
    </row>
    <row r="12" spans="1:98" s="23" customFormat="1" ht="21.75" customHeight="1" x14ac:dyDescent="0.3">
      <c r="A12" s="389" t="s">
        <v>521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</row>
    <row r="13" spans="1:98" s="25" customFormat="1" ht="7.8" x14ac:dyDescent="0.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4" spans="1:98" x14ac:dyDescent="0.25">
      <c r="A14" s="386" t="s">
        <v>88</v>
      </c>
      <c r="B14" s="387"/>
      <c r="C14" s="387"/>
      <c r="D14" s="388"/>
      <c r="E14" s="386" t="s">
        <v>122</v>
      </c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8"/>
      <c r="AN14" s="386" t="s">
        <v>215</v>
      </c>
      <c r="AO14" s="387"/>
      <c r="AP14" s="387"/>
      <c r="AQ14" s="387"/>
      <c r="AR14" s="387"/>
      <c r="AS14" s="387"/>
      <c r="AT14" s="387"/>
      <c r="AU14" s="387"/>
      <c r="AV14" s="387"/>
      <c r="AW14" s="387"/>
      <c r="AX14" s="387"/>
      <c r="AY14" s="387"/>
      <c r="AZ14" s="387"/>
      <c r="BA14" s="387"/>
      <c r="BB14" s="387"/>
      <c r="BC14" s="388"/>
      <c r="BD14" s="386" t="s">
        <v>124</v>
      </c>
      <c r="BE14" s="387"/>
      <c r="BF14" s="387"/>
      <c r="BG14" s="387"/>
      <c r="BH14" s="387"/>
      <c r="BI14" s="387"/>
      <c r="BJ14" s="387"/>
      <c r="BK14" s="387"/>
      <c r="BL14" s="387"/>
      <c r="BM14" s="388"/>
      <c r="BN14" s="386" t="s">
        <v>194</v>
      </c>
      <c r="BO14" s="387"/>
      <c r="BP14" s="387"/>
      <c r="BQ14" s="387"/>
      <c r="BR14" s="387"/>
      <c r="BS14" s="387"/>
      <c r="BT14" s="387"/>
      <c r="BU14" s="387"/>
      <c r="BV14" s="387"/>
      <c r="BW14" s="387"/>
      <c r="BX14" s="387"/>
      <c r="BY14" s="387"/>
      <c r="BZ14" s="387"/>
      <c r="CA14" s="387"/>
      <c r="CB14" s="388"/>
    </row>
    <row r="15" spans="1:98" x14ac:dyDescent="0.25">
      <c r="A15" s="383" t="s">
        <v>95</v>
      </c>
      <c r="B15" s="384"/>
      <c r="C15" s="384"/>
      <c r="D15" s="385"/>
      <c r="E15" s="383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5"/>
      <c r="AN15" s="383"/>
      <c r="AO15" s="384"/>
      <c r="AP15" s="384"/>
      <c r="AQ15" s="384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5"/>
      <c r="BD15" s="383" t="s">
        <v>216</v>
      </c>
      <c r="BE15" s="384"/>
      <c r="BF15" s="384"/>
      <c r="BG15" s="384"/>
      <c r="BH15" s="384"/>
      <c r="BI15" s="384"/>
      <c r="BJ15" s="384"/>
      <c r="BK15" s="384"/>
      <c r="BL15" s="384"/>
      <c r="BM15" s="385"/>
      <c r="BN15" s="383" t="s">
        <v>217</v>
      </c>
      <c r="BO15" s="384"/>
      <c r="BP15" s="384"/>
      <c r="BQ15" s="384"/>
      <c r="BR15" s="384"/>
      <c r="BS15" s="384"/>
      <c r="BT15" s="384"/>
      <c r="BU15" s="384"/>
      <c r="BV15" s="384"/>
      <c r="BW15" s="384"/>
      <c r="BX15" s="384"/>
      <c r="BY15" s="384"/>
      <c r="BZ15" s="384"/>
      <c r="CA15" s="384"/>
      <c r="CB15" s="385"/>
    </row>
    <row r="16" spans="1:98" x14ac:dyDescent="0.25">
      <c r="A16" s="383"/>
      <c r="B16" s="384"/>
      <c r="C16" s="384"/>
      <c r="D16" s="385"/>
      <c r="E16" s="383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4"/>
      <c r="AI16" s="384"/>
      <c r="AJ16" s="384"/>
      <c r="AK16" s="384"/>
      <c r="AL16" s="384"/>
      <c r="AM16" s="385"/>
      <c r="AN16" s="383"/>
      <c r="AO16" s="384"/>
      <c r="AP16" s="384"/>
      <c r="AQ16" s="384"/>
      <c r="AR16" s="384"/>
      <c r="AS16" s="384"/>
      <c r="AT16" s="384"/>
      <c r="AU16" s="384"/>
      <c r="AV16" s="384"/>
      <c r="AW16" s="384"/>
      <c r="AX16" s="384"/>
      <c r="AY16" s="384"/>
      <c r="AZ16" s="384"/>
      <c r="BA16" s="384"/>
      <c r="BB16" s="384"/>
      <c r="BC16" s="385"/>
      <c r="BD16" s="383" t="s">
        <v>218</v>
      </c>
      <c r="BE16" s="384"/>
      <c r="BF16" s="384"/>
      <c r="BG16" s="384"/>
      <c r="BH16" s="384"/>
      <c r="BI16" s="384"/>
      <c r="BJ16" s="384"/>
      <c r="BK16" s="384"/>
      <c r="BL16" s="384"/>
      <c r="BM16" s="385"/>
      <c r="BN16" s="383" t="s">
        <v>131</v>
      </c>
      <c r="BO16" s="384"/>
      <c r="BP16" s="384"/>
      <c r="BQ16" s="384"/>
      <c r="BR16" s="384"/>
      <c r="BS16" s="384"/>
      <c r="BT16" s="384"/>
      <c r="BU16" s="384"/>
      <c r="BV16" s="384"/>
      <c r="BW16" s="384"/>
      <c r="BX16" s="384"/>
      <c r="BY16" s="384"/>
      <c r="BZ16" s="384"/>
      <c r="CA16" s="384"/>
      <c r="CB16" s="385"/>
    </row>
    <row r="17" spans="1:80" x14ac:dyDescent="0.25">
      <c r="A17" s="392">
        <v>1</v>
      </c>
      <c r="B17" s="393"/>
      <c r="C17" s="393"/>
      <c r="D17" s="394"/>
      <c r="E17" s="392">
        <v>2</v>
      </c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3"/>
      <c r="AJ17" s="393"/>
      <c r="AK17" s="393"/>
      <c r="AL17" s="393"/>
      <c r="AM17" s="394"/>
      <c r="AN17" s="392">
        <v>3</v>
      </c>
      <c r="AO17" s="393"/>
      <c r="AP17" s="393"/>
      <c r="AQ17" s="393"/>
      <c r="AR17" s="393"/>
      <c r="AS17" s="393"/>
      <c r="AT17" s="393"/>
      <c r="AU17" s="393"/>
      <c r="AV17" s="393"/>
      <c r="AW17" s="393"/>
      <c r="AX17" s="393"/>
      <c r="AY17" s="393"/>
      <c r="AZ17" s="393"/>
      <c r="BA17" s="393"/>
      <c r="BB17" s="393"/>
      <c r="BC17" s="394"/>
      <c r="BD17" s="392">
        <v>4</v>
      </c>
      <c r="BE17" s="393"/>
      <c r="BF17" s="393"/>
      <c r="BG17" s="393"/>
      <c r="BH17" s="393"/>
      <c r="BI17" s="393"/>
      <c r="BJ17" s="393"/>
      <c r="BK17" s="393"/>
      <c r="BL17" s="393"/>
      <c r="BM17" s="394"/>
      <c r="BN17" s="392">
        <v>5</v>
      </c>
      <c r="BO17" s="393"/>
      <c r="BP17" s="393"/>
      <c r="BQ17" s="393"/>
      <c r="BR17" s="393"/>
      <c r="BS17" s="393"/>
      <c r="BT17" s="393"/>
      <c r="BU17" s="393"/>
      <c r="BV17" s="393"/>
      <c r="BW17" s="393"/>
      <c r="BX17" s="393"/>
      <c r="BY17" s="393"/>
      <c r="BZ17" s="393"/>
      <c r="CA17" s="393"/>
      <c r="CB17" s="394"/>
    </row>
    <row r="18" spans="1:80" x14ac:dyDescent="0.25">
      <c r="A18" s="535">
        <v>1</v>
      </c>
      <c r="B18" s="536"/>
      <c r="C18" s="536"/>
      <c r="D18" s="537"/>
      <c r="E18" s="526" t="s">
        <v>219</v>
      </c>
      <c r="F18" s="527"/>
      <c r="G18" s="527"/>
      <c r="H18" s="527"/>
      <c r="I18" s="527"/>
      <c r="J18" s="527"/>
      <c r="K18" s="527"/>
      <c r="L18" s="527"/>
      <c r="M18" s="527"/>
      <c r="N18" s="527"/>
      <c r="O18" s="527"/>
      <c r="P18" s="527"/>
      <c r="Q18" s="527"/>
      <c r="R18" s="527"/>
      <c r="S18" s="527"/>
      <c r="T18" s="527"/>
      <c r="U18" s="527"/>
      <c r="V18" s="527"/>
      <c r="W18" s="527"/>
      <c r="X18" s="527"/>
      <c r="Y18" s="527"/>
      <c r="Z18" s="527"/>
      <c r="AA18" s="527"/>
      <c r="AB18" s="527"/>
      <c r="AC18" s="527"/>
      <c r="AD18" s="527"/>
      <c r="AE18" s="527"/>
      <c r="AF18" s="527"/>
      <c r="AG18" s="527"/>
      <c r="AH18" s="527"/>
      <c r="AI18" s="527"/>
      <c r="AJ18" s="527"/>
      <c r="AK18" s="527"/>
      <c r="AL18" s="527"/>
      <c r="AM18" s="528"/>
      <c r="AN18" s="535" t="s">
        <v>220</v>
      </c>
      <c r="AO18" s="536"/>
      <c r="AP18" s="536"/>
      <c r="AQ18" s="536"/>
      <c r="AR18" s="536"/>
      <c r="AS18" s="536"/>
      <c r="AT18" s="536"/>
      <c r="AU18" s="536"/>
      <c r="AV18" s="536"/>
      <c r="AW18" s="536"/>
      <c r="AX18" s="536"/>
      <c r="AY18" s="536"/>
      <c r="AZ18" s="536"/>
      <c r="BA18" s="536"/>
      <c r="BB18" s="536"/>
      <c r="BC18" s="537"/>
      <c r="BD18" s="538">
        <v>2</v>
      </c>
      <c r="BE18" s="539"/>
      <c r="BF18" s="539"/>
      <c r="BG18" s="539"/>
      <c r="BH18" s="539"/>
      <c r="BI18" s="539"/>
      <c r="BJ18" s="539"/>
      <c r="BK18" s="539"/>
      <c r="BL18" s="539"/>
      <c r="BM18" s="540"/>
      <c r="BN18" s="541">
        <v>6520</v>
      </c>
      <c r="BO18" s="542"/>
      <c r="BP18" s="542"/>
      <c r="BQ18" s="542"/>
      <c r="BR18" s="542"/>
      <c r="BS18" s="542"/>
      <c r="BT18" s="542"/>
      <c r="BU18" s="542"/>
      <c r="BV18" s="542"/>
      <c r="BW18" s="542"/>
      <c r="BX18" s="542"/>
      <c r="BY18" s="542"/>
      <c r="BZ18" s="542"/>
      <c r="CA18" s="542"/>
      <c r="CB18" s="543"/>
    </row>
    <row r="19" spans="1:80" x14ac:dyDescent="0.25">
      <c r="A19" s="535">
        <v>2</v>
      </c>
      <c r="B19" s="536"/>
      <c r="C19" s="536"/>
      <c r="D19" s="537"/>
      <c r="E19" s="544" t="s">
        <v>284</v>
      </c>
      <c r="F19" s="545"/>
      <c r="G19" s="545"/>
      <c r="H19" s="545"/>
      <c r="I19" s="545"/>
      <c r="J19" s="545"/>
      <c r="K19" s="545"/>
      <c r="L19" s="545"/>
      <c r="M19" s="545"/>
      <c r="N19" s="545"/>
      <c r="O19" s="545"/>
      <c r="P19" s="545"/>
      <c r="Q19" s="545"/>
      <c r="R19" s="545"/>
      <c r="S19" s="545"/>
      <c r="T19" s="545"/>
      <c r="U19" s="545"/>
      <c r="V19" s="545"/>
      <c r="W19" s="545"/>
      <c r="X19" s="545"/>
      <c r="Y19" s="545"/>
      <c r="Z19" s="545"/>
      <c r="AA19" s="545"/>
      <c r="AB19" s="545"/>
      <c r="AC19" s="545"/>
      <c r="AD19" s="545"/>
      <c r="AE19" s="545"/>
      <c r="AF19" s="545"/>
      <c r="AG19" s="545"/>
      <c r="AH19" s="545"/>
      <c r="AI19" s="545"/>
      <c r="AJ19" s="545"/>
      <c r="AK19" s="545"/>
      <c r="AL19" s="545"/>
      <c r="AM19" s="546"/>
      <c r="AN19" s="547" t="s">
        <v>285</v>
      </c>
      <c r="AO19" s="548"/>
      <c r="AP19" s="548"/>
      <c r="AQ19" s="548"/>
      <c r="AR19" s="548"/>
      <c r="AS19" s="548"/>
      <c r="AT19" s="548"/>
      <c r="AU19" s="548"/>
      <c r="AV19" s="548"/>
      <c r="AW19" s="548"/>
      <c r="AX19" s="548"/>
      <c r="AY19" s="548"/>
      <c r="AZ19" s="548"/>
      <c r="BA19" s="548"/>
      <c r="BB19" s="548"/>
      <c r="BC19" s="549"/>
      <c r="BD19" s="550">
        <v>1</v>
      </c>
      <c r="BE19" s="551"/>
      <c r="BF19" s="551"/>
      <c r="BG19" s="551"/>
      <c r="BH19" s="551"/>
      <c r="BI19" s="551"/>
      <c r="BJ19" s="551"/>
      <c r="BK19" s="551"/>
      <c r="BL19" s="551"/>
      <c r="BM19" s="552"/>
      <c r="BN19" s="541">
        <v>2000</v>
      </c>
      <c r="BO19" s="542"/>
      <c r="BP19" s="542"/>
      <c r="BQ19" s="542"/>
      <c r="BR19" s="542"/>
      <c r="BS19" s="542"/>
      <c r="BT19" s="542"/>
      <c r="BU19" s="542"/>
      <c r="BV19" s="542"/>
      <c r="BW19" s="542"/>
      <c r="BX19" s="542"/>
      <c r="BY19" s="542"/>
      <c r="BZ19" s="542"/>
      <c r="CA19" s="542"/>
      <c r="CB19" s="543"/>
    </row>
    <row r="20" spans="1:80" x14ac:dyDescent="0.25">
      <c r="A20" s="535">
        <v>3</v>
      </c>
      <c r="B20" s="536"/>
      <c r="C20" s="536"/>
      <c r="D20" s="537"/>
      <c r="E20" s="526" t="s">
        <v>221</v>
      </c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527"/>
      <c r="AK20" s="527"/>
      <c r="AL20" s="527"/>
      <c r="AM20" s="528"/>
      <c r="AN20" s="535" t="s">
        <v>220</v>
      </c>
      <c r="AO20" s="536"/>
      <c r="AP20" s="536"/>
      <c r="AQ20" s="536"/>
      <c r="AR20" s="536"/>
      <c r="AS20" s="536"/>
      <c r="AT20" s="536"/>
      <c r="AU20" s="536"/>
      <c r="AV20" s="536"/>
      <c r="AW20" s="536"/>
      <c r="AX20" s="536"/>
      <c r="AY20" s="536"/>
      <c r="AZ20" s="536"/>
      <c r="BA20" s="536"/>
      <c r="BB20" s="536"/>
      <c r="BC20" s="537"/>
      <c r="BD20" s="538">
        <v>1</v>
      </c>
      <c r="BE20" s="539"/>
      <c r="BF20" s="539"/>
      <c r="BG20" s="539"/>
      <c r="BH20" s="539"/>
      <c r="BI20" s="539"/>
      <c r="BJ20" s="539"/>
      <c r="BK20" s="539"/>
      <c r="BL20" s="539"/>
      <c r="BM20" s="540"/>
      <c r="BN20" s="541">
        <v>7800</v>
      </c>
      <c r="BO20" s="542"/>
      <c r="BP20" s="542"/>
      <c r="BQ20" s="542"/>
      <c r="BR20" s="542"/>
      <c r="BS20" s="542"/>
      <c r="BT20" s="542"/>
      <c r="BU20" s="542"/>
      <c r="BV20" s="542"/>
      <c r="BW20" s="542"/>
      <c r="BX20" s="542"/>
      <c r="BY20" s="542"/>
      <c r="BZ20" s="542"/>
      <c r="CA20" s="542"/>
      <c r="CB20" s="543"/>
    </row>
    <row r="21" spans="1:80" x14ac:dyDescent="0.25">
      <c r="A21" s="535">
        <v>4</v>
      </c>
      <c r="B21" s="536"/>
      <c r="C21" s="536"/>
      <c r="D21" s="537"/>
      <c r="E21" s="526" t="s">
        <v>222</v>
      </c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527"/>
      <c r="AK21" s="527"/>
      <c r="AL21" s="527"/>
      <c r="AM21" s="528"/>
      <c r="AN21" s="535" t="s">
        <v>220</v>
      </c>
      <c r="AO21" s="536"/>
      <c r="AP21" s="536"/>
      <c r="AQ21" s="536"/>
      <c r="AR21" s="536"/>
      <c r="AS21" s="536"/>
      <c r="AT21" s="536"/>
      <c r="AU21" s="536"/>
      <c r="AV21" s="536"/>
      <c r="AW21" s="536"/>
      <c r="AX21" s="536"/>
      <c r="AY21" s="536"/>
      <c r="AZ21" s="536"/>
      <c r="BA21" s="536"/>
      <c r="BB21" s="536"/>
      <c r="BC21" s="537"/>
      <c r="BD21" s="538">
        <v>2</v>
      </c>
      <c r="BE21" s="539"/>
      <c r="BF21" s="539"/>
      <c r="BG21" s="539"/>
      <c r="BH21" s="539"/>
      <c r="BI21" s="539"/>
      <c r="BJ21" s="539"/>
      <c r="BK21" s="539"/>
      <c r="BL21" s="539"/>
      <c r="BM21" s="540"/>
      <c r="BN21" s="541">
        <v>7800</v>
      </c>
      <c r="BO21" s="542"/>
      <c r="BP21" s="542"/>
      <c r="BQ21" s="542"/>
      <c r="BR21" s="542"/>
      <c r="BS21" s="542"/>
      <c r="BT21" s="542"/>
      <c r="BU21" s="542"/>
      <c r="BV21" s="542"/>
      <c r="BW21" s="542"/>
      <c r="BX21" s="542"/>
      <c r="BY21" s="542"/>
      <c r="BZ21" s="542"/>
      <c r="CA21" s="542"/>
      <c r="CB21" s="543"/>
    </row>
    <row r="22" spans="1:80" x14ac:dyDescent="0.25">
      <c r="A22" s="535">
        <v>5</v>
      </c>
      <c r="B22" s="536"/>
      <c r="C22" s="536"/>
      <c r="D22" s="537"/>
      <c r="E22" s="544" t="s">
        <v>286</v>
      </c>
      <c r="F22" s="545"/>
      <c r="G22" s="545"/>
      <c r="H22" s="545"/>
      <c r="I22" s="545"/>
      <c r="J22" s="545"/>
      <c r="K22" s="545"/>
      <c r="L22" s="545"/>
      <c r="M22" s="545"/>
      <c r="N22" s="545"/>
      <c r="O22" s="545"/>
      <c r="P22" s="545"/>
      <c r="Q22" s="545"/>
      <c r="R22" s="545"/>
      <c r="S22" s="545"/>
      <c r="T22" s="545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  <c r="AH22" s="545"/>
      <c r="AI22" s="545"/>
      <c r="AJ22" s="545"/>
      <c r="AK22" s="545"/>
      <c r="AL22" s="545"/>
      <c r="AM22" s="546"/>
      <c r="AN22" s="547" t="s">
        <v>285</v>
      </c>
      <c r="AO22" s="548"/>
      <c r="AP22" s="548"/>
      <c r="AQ22" s="548"/>
      <c r="AR22" s="548"/>
      <c r="AS22" s="548"/>
      <c r="AT22" s="548"/>
      <c r="AU22" s="548"/>
      <c r="AV22" s="548"/>
      <c r="AW22" s="548"/>
      <c r="AX22" s="548"/>
      <c r="AY22" s="548"/>
      <c r="AZ22" s="548"/>
      <c r="BA22" s="548"/>
      <c r="BB22" s="548"/>
      <c r="BC22" s="549"/>
      <c r="BD22" s="550">
        <v>1</v>
      </c>
      <c r="BE22" s="551"/>
      <c r="BF22" s="551"/>
      <c r="BG22" s="551"/>
      <c r="BH22" s="551"/>
      <c r="BI22" s="551"/>
      <c r="BJ22" s="551"/>
      <c r="BK22" s="551"/>
      <c r="BL22" s="551"/>
      <c r="BM22" s="552"/>
      <c r="BN22" s="541">
        <v>24000</v>
      </c>
      <c r="BO22" s="542"/>
      <c r="BP22" s="542"/>
      <c r="BQ22" s="542"/>
      <c r="BR22" s="542"/>
      <c r="BS22" s="542"/>
      <c r="BT22" s="542"/>
      <c r="BU22" s="542"/>
      <c r="BV22" s="542"/>
      <c r="BW22" s="542"/>
      <c r="BX22" s="542"/>
      <c r="BY22" s="542"/>
      <c r="BZ22" s="542"/>
      <c r="CA22" s="542"/>
      <c r="CB22" s="543"/>
    </row>
    <row r="23" spans="1:80" x14ac:dyDescent="0.25">
      <c r="A23" s="535">
        <v>6</v>
      </c>
      <c r="B23" s="536"/>
      <c r="C23" s="536"/>
      <c r="D23" s="537"/>
      <c r="E23" s="526" t="s">
        <v>223</v>
      </c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27"/>
      <c r="AI23" s="527"/>
      <c r="AJ23" s="527"/>
      <c r="AK23" s="527"/>
      <c r="AL23" s="527"/>
      <c r="AM23" s="528"/>
      <c r="AN23" s="535" t="s">
        <v>224</v>
      </c>
      <c r="AO23" s="536"/>
      <c r="AP23" s="536"/>
      <c r="AQ23" s="536"/>
      <c r="AR23" s="536"/>
      <c r="AS23" s="536"/>
      <c r="AT23" s="536"/>
      <c r="AU23" s="536"/>
      <c r="AV23" s="536"/>
      <c r="AW23" s="536"/>
      <c r="AX23" s="536"/>
      <c r="AY23" s="536"/>
      <c r="AZ23" s="536"/>
      <c r="BA23" s="536"/>
      <c r="BB23" s="536"/>
      <c r="BC23" s="537"/>
      <c r="BD23" s="538">
        <v>1</v>
      </c>
      <c r="BE23" s="539"/>
      <c r="BF23" s="539"/>
      <c r="BG23" s="539"/>
      <c r="BH23" s="539"/>
      <c r="BI23" s="539"/>
      <c r="BJ23" s="539"/>
      <c r="BK23" s="539"/>
      <c r="BL23" s="539"/>
      <c r="BM23" s="540"/>
      <c r="BN23" s="541">
        <v>11925</v>
      </c>
      <c r="BO23" s="542"/>
      <c r="BP23" s="542"/>
      <c r="BQ23" s="542"/>
      <c r="BR23" s="542"/>
      <c r="BS23" s="542"/>
      <c r="BT23" s="542"/>
      <c r="BU23" s="542"/>
      <c r="BV23" s="542"/>
      <c r="BW23" s="542"/>
      <c r="BX23" s="542"/>
      <c r="BY23" s="542"/>
      <c r="BZ23" s="542"/>
      <c r="CA23" s="542"/>
      <c r="CB23" s="543"/>
    </row>
    <row r="24" spans="1:80" x14ac:dyDescent="0.25">
      <c r="A24" s="547">
        <v>7</v>
      </c>
      <c r="B24" s="548"/>
      <c r="C24" s="548"/>
      <c r="D24" s="549"/>
      <c r="E24" s="544" t="s">
        <v>417</v>
      </c>
      <c r="F24" s="545"/>
      <c r="G24" s="545"/>
      <c r="H24" s="545"/>
      <c r="I24" s="545"/>
      <c r="J24" s="545"/>
      <c r="K24" s="545"/>
      <c r="L24" s="545"/>
      <c r="M24" s="545"/>
      <c r="N24" s="545"/>
      <c r="O24" s="545"/>
      <c r="P24" s="545"/>
      <c r="Q24" s="545"/>
      <c r="R24" s="545"/>
      <c r="S24" s="545"/>
      <c r="T24" s="545"/>
      <c r="U24" s="545"/>
      <c r="V24" s="545"/>
      <c r="W24" s="545"/>
      <c r="X24" s="545"/>
      <c r="Y24" s="545"/>
      <c r="Z24" s="545"/>
      <c r="AA24" s="545"/>
      <c r="AB24" s="545"/>
      <c r="AC24" s="545"/>
      <c r="AD24" s="545"/>
      <c r="AE24" s="545"/>
      <c r="AF24" s="545"/>
      <c r="AG24" s="545"/>
      <c r="AH24" s="545"/>
      <c r="AI24" s="545"/>
      <c r="AJ24" s="545"/>
      <c r="AK24" s="545"/>
      <c r="AL24" s="545"/>
      <c r="AM24" s="546"/>
      <c r="AN24" s="547" t="s">
        <v>224</v>
      </c>
      <c r="AO24" s="548"/>
      <c r="AP24" s="548"/>
      <c r="AQ24" s="548"/>
      <c r="AR24" s="548"/>
      <c r="AS24" s="548"/>
      <c r="AT24" s="548"/>
      <c r="AU24" s="548"/>
      <c r="AV24" s="548"/>
      <c r="AW24" s="548"/>
      <c r="AX24" s="548"/>
      <c r="AY24" s="548"/>
      <c r="AZ24" s="548"/>
      <c r="BA24" s="548"/>
      <c r="BB24" s="548"/>
      <c r="BC24" s="549"/>
      <c r="BD24" s="550">
        <v>1</v>
      </c>
      <c r="BE24" s="551"/>
      <c r="BF24" s="551"/>
      <c r="BG24" s="551"/>
      <c r="BH24" s="551"/>
      <c r="BI24" s="551"/>
      <c r="BJ24" s="551"/>
      <c r="BK24" s="551"/>
      <c r="BL24" s="551"/>
      <c r="BM24" s="552"/>
      <c r="BN24" s="563">
        <v>2400</v>
      </c>
      <c r="BO24" s="564"/>
      <c r="BP24" s="564"/>
      <c r="BQ24" s="564"/>
      <c r="BR24" s="564"/>
      <c r="BS24" s="564"/>
      <c r="BT24" s="564"/>
      <c r="BU24" s="564"/>
      <c r="BV24" s="564"/>
      <c r="BW24" s="564"/>
      <c r="BX24" s="564"/>
      <c r="BY24" s="564"/>
      <c r="BZ24" s="564"/>
      <c r="CA24" s="564"/>
      <c r="CB24" s="565"/>
    </row>
    <row r="25" spans="1:80" x14ac:dyDescent="0.25">
      <c r="A25" s="547">
        <v>8</v>
      </c>
      <c r="B25" s="548"/>
      <c r="C25" s="548"/>
      <c r="D25" s="549"/>
      <c r="E25" s="544" t="s">
        <v>287</v>
      </c>
      <c r="F25" s="545"/>
      <c r="G25" s="545"/>
      <c r="H25" s="545"/>
      <c r="I25" s="545"/>
      <c r="J25" s="545"/>
      <c r="K25" s="545"/>
      <c r="L25" s="545"/>
      <c r="M25" s="545"/>
      <c r="N25" s="545"/>
      <c r="O25" s="545"/>
      <c r="P25" s="545"/>
      <c r="Q25" s="545"/>
      <c r="R25" s="545"/>
      <c r="S25" s="545"/>
      <c r="T25" s="545"/>
      <c r="U25" s="545"/>
      <c r="V25" s="545"/>
      <c r="W25" s="545"/>
      <c r="X25" s="545"/>
      <c r="Y25" s="545"/>
      <c r="Z25" s="545"/>
      <c r="AA25" s="545"/>
      <c r="AB25" s="545"/>
      <c r="AC25" s="545"/>
      <c r="AD25" s="545"/>
      <c r="AE25" s="545"/>
      <c r="AF25" s="545"/>
      <c r="AG25" s="545"/>
      <c r="AH25" s="545"/>
      <c r="AI25" s="545"/>
      <c r="AJ25" s="545"/>
      <c r="AK25" s="545"/>
      <c r="AL25" s="545"/>
      <c r="AM25" s="546"/>
      <c r="AN25" s="535" t="s">
        <v>224</v>
      </c>
      <c r="AO25" s="536"/>
      <c r="AP25" s="536"/>
      <c r="AQ25" s="536"/>
      <c r="AR25" s="536"/>
      <c r="AS25" s="536"/>
      <c r="AT25" s="536"/>
      <c r="AU25" s="536"/>
      <c r="AV25" s="536"/>
      <c r="AW25" s="536"/>
      <c r="AX25" s="536"/>
      <c r="AY25" s="536"/>
      <c r="AZ25" s="536"/>
      <c r="BA25" s="536"/>
      <c r="BB25" s="536"/>
      <c r="BC25" s="537"/>
      <c r="BD25" s="550">
        <v>12</v>
      </c>
      <c r="BE25" s="551"/>
      <c r="BF25" s="551"/>
      <c r="BG25" s="551"/>
      <c r="BH25" s="551"/>
      <c r="BI25" s="551"/>
      <c r="BJ25" s="551"/>
      <c r="BK25" s="551"/>
      <c r="BL25" s="551"/>
      <c r="BM25" s="552"/>
      <c r="BN25" s="563">
        <v>4050</v>
      </c>
      <c r="BO25" s="564"/>
      <c r="BP25" s="564"/>
      <c r="BQ25" s="564"/>
      <c r="BR25" s="564"/>
      <c r="BS25" s="564"/>
      <c r="BT25" s="564"/>
      <c r="BU25" s="564"/>
      <c r="BV25" s="564"/>
      <c r="BW25" s="564"/>
      <c r="BX25" s="564"/>
      <c r="BY25" s="564"/>
      <c r="BZ25" s="564"/>
      <c r="CA25" s="564"/>
      <c r="CB25" s="565"/>
    </row>
    <row r="26" spans="1:80" x14ac:dyDescent="0.25">
      <c r="A26" s="547">
        <v>9</v>
      </c>
      <c r="B26" s="548"/>
      <c r="C26" s="548"/>
      <c r="D26" s="549"/>
      <c r="E26" s="544" t="s">
        <v>306</v>
      </c>
      <c r="F26" s="545"/>
      <c r="G26" s="545"/>
      <c r="H26" s="545"/>
      <c r="I26" s="545"/>
      <c r="J26" s="545"/>
      <c r="K26" s="545"/>
      <c r="L26" s="545"/>
      <c r="M26" s="545"/>
      <c r="N26" s="545"/>
      <c r="O26" s="545"/>
      <c r="P26" s="545"/>
      <c r="Q26" s="545"/>
      <c r="R26" s="545"/>
      <c r="S26" s="545"/>
      <c r="T26" s="545"/>
      <c r="U26" s="545"/>
      <c r="V26" s="545"/>
      <c r="W26" s="545"/>
      <c r="X26" s="545"/>
      <c r="Y26" s="545"/>
      <c r="Z26" s="545"/>
      <c r="AA26" s="545"/>
      <c r="AB26" s="545"/>
      <c r="AC26" s="545"/>
      <c r="AD26" s="545"/>
      <c r="AE26" s="545"/>
      <c r="AF26" s="545"/>
      <c r="AG26" s="545"/>
      <c r="AH26" s="545"/>
      <c r="AI26" s="545"/>
      <c r="AJ26" s="545"/>
      <c r="AK26" s="545"/>
      <c r="AL26" s="545"/>
      <c r="AM26" s="546"/>
      <c r="AN26" s="535" t="s">
        <v>224</v>
      </c>
      <c r="AO26" s="536"/>
      <c r="AP26" s="536"/>
      <c r="AQ26" s="536"/>
      <c r="AR26" s="536"/>
      <c r="AS26" s="536"/>
      <c r="AT26" s="536"/>
      <c r="AU26" s="536"/>
      <c r="AV26" s="536"/>
      <c r="AW26" s="536"/>
      <c r="AX26" s="536"/>
      <c r="AY26" s="536"/>
      <c r="AZ26" s="536"/>
      <c r="BA26" s="536"/>
      <c r="BB26" s="536"/>
      <c r="BC26" s="537"/>
      <c r="BD26" s="550">
        <v>12</v>
      </c>
      <c r="BE26" s="551"/>
      <c r="BF26" s="551"/>
      <c r="BG26" s="551"/>
      <c r="BH26" s="551"/>
      <c r="BI26" s="551"/>
      <c r="BJ26" s="551"/>
      <c r="BK26" s="551"/>
      <c r="BL26" s="551"/>
      <c r="BM26" s="552"/>
      <c r="BN26" s="563">
        <v>1500</v>
      </c>
      <c r="BO26" s="564"/>
      <c r="BP26" s="564"/>
      <c r="BQ26" s="564"/>
      <c r="BR26" s="564"/>
      <c r="BS26" s="564"/>
      <c r="BT26" s="564"/>
      <c r="BU26" s="564"/>
      <c r="BV26" s="564"/>
      <c r="BW26" s="564"/>
      <c r="BX26" s="564"/>
      <c r="BY26" s="564"/>
      <c r="BZ26" s="564"/>
      <c r="CA26" s="564"/>
      <c r="CB26" s="565"/>
    </row>
    <row r="27" spans="1:80" x14ac:dyDescent="0.25">
      <c r="A27" s="547">
        <v>10</v>
      </c>
      <c r="B27" s="548"/>
      <c r="C27" s="548"/>
      <c r="D27" s="549"/>
      <c r="E27" s="544" t="s">
        <v>458</v>
      </c>
      <c r="F27" s="545"/>
      <c r="G27" s="545"/>
      <c r="H27" s="545"/>
      <c r="I27" s="545"/>
      <c r="J27" s="545"/>
      <c r="K27" s="545"/>
      <c r="L27" s="545"/>
      <c r="M27" s="545"/>
      <c r="N27" s="545"/>
      <c r="O27" s="545"/>
      <c r="P27" s="545"/>
      <c r="Q27" s="545"/>
      <c r="R27" s="545"/>
      <c r="S27" s="545"/>
      <c r="T27" s="545"/>
      <c r="U27" s="545"/>
      <c r="V27" s="545"/>
      <c r="W27" s="545"/>
      <c r="X27" s="545"/>
      <c r="Y27" s="545"/>
      <c r="Z27" s="545"/>
      <c r="AA27" s="545"/>
      <c r="AB27" s="545"/>
      <c r="AC27" s="545"/>
      <c r="AD27" s="545"/>
      <c r="AE27" s="545"/>
      <c r="AF27" s="545"/>
      <c r="AG27" s="545"/>
      <c r="AH27" s="545"/>
      <c r="AI27" s="545"/>
      <c r="AJ27" s="545"/>
      <c r="AK27" s="545"/>
      <c r="AL27" s="545"/>
      <c r="AM27" s="546"/>
      <c r="AN27" s="547" t="s">
        <v>459</v>
      </c>
      <c r="AO27" s="548"/>
      <c r="AP27" s="548"/>
      <c r="AQ27" s="548"/>
      <c r="AR27" s="548"/>
      <c r="AS27" s="548"/>
      <c r="AT27" s="548"/>
      <c r="AU27" s="548"/>
      <c r="AV27" s="548"/>
      <c r="AW27" s="548"/>
      <c r="AX27" s="548"/>
      <c r="AY27" s="548"/>
      <c r="AZ27" s="548"/>
      <c r="BA27" s="548"/>
      <c r="BB27" s="548"/>
      <c r="BC27" s="549"/>
      <c r="BD27" s="550">
        <v>1</v>
      </c>
      <c r="BE27" s="551"/>
      <c r="BF27" s="551"/>
      <c r="BG27" s="551"/>
      <c r="BH27" s="551"/>
      <c r="BI27" s="551"/>
      <c r="BJ27" s="551"/>
      <c r="BK27" s="551"/>
      <c r="BL27" s="551"/>
      <c r="BM27" s="552"/>
      <c r="BN27" s="556">
        <v>5000</v>
      </c>
      <c r="BO27" s="557"/>
      <c r="BP27" s="557"/>
      <c r="BQ27" s="557"/>
      <c r="BR27" s="557"/>
      <c r="BS27" s="557"/>
      <c r="BT27" s="557"/>
      <c r="BU27" s="557"/>
      <c r="BV27" s="557"/>
      <c r="BW27" s="557"/>
      <c r="BX27" s="557"/>
      <c r="BY27" s="557"/>
      <c r="BZ27" s="557"/>
      <c r="CA27" s="557"/>
      <c r="CB27" s="558"/>
    </row>
    <row r="28" spans="1:80" x14ac:dyDescent="0.25">
      <c r="A28" s="425">
        <v>11</v>
      </c>
      <c r="B28" s="426"/>
      <c r="C28" s="426"/>
      <c r="D28" s="427"/>
      <c r="E28" s="432" t="s">
        <v>418</v>
      </c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433"/>
      <c r="AE28" s="433"/>
      <c r="AF28" s="433"/>
      <c r="AG28" s="433"/>
      <c r="AH28" s="433"/>
      <c r="AI28" s="433"/>
      <c r="AJ28" s="433"/>
      <c r="AK28" s="433"/>
      <c r="AL28" s="433"/>
      <c r="AM28" s="434"/>
      <c r="AN28" s="425" t="s">
        <v>224</v>
      </c>
      <c r="AO28" s="426"/>
      <c r="AP28" s="426"/>
      <c r="AQ28" s="426"/>
      <c r="AR28" s="426"/>
      <c r="AS28" s="426"/>
      <c r="AT28" s="426"/>
      <c r="AU28" s="426"/>
      <c r="AV28" s="426"/>
      <c r="AW28" s="426"/>
      <c r="AX28" s="426"/>
      <c r="AY28" s="426"/>
      <c r="AZ28" s="426"/>
      <c r="BA28" s="426"/>
      <c r="BB28" s="426"/>
      <c r="BC28" s="427"/>
      <c r="BD28" s="407">
        <v>6</v>
      </c>
      <c r="BE28" s="408"/>
      <c r="BF28" s="408"/>
      <c r="BG28" s="408"/>
      <c r="BH28" s="408"/>
      <c r="BI28" s="408"/>
      <c r="BJ28" s="408"/>
      <c r="BK28" s="408"/>
      <c r="BL28" s="408"/>
      <c r="BM28" s="409"/>
      <c r="BN28" s="523">
        <v>2100</v>
      </c>
      <c r="BO28" s="524"/>
      <c r="BP28" s="524"/>
      <c r="BQ28" s="524"/>
      <c r="BR28" s="524"/>
      <c r="BS28" s="524"/>
      <c r="BT28" s="524"/>
      <c r="BU28" s="524"/>
      <c r="BV28" s="524"/>
      <c r="BW28" s="524"/>
      <c r="BX28" s="524"/>
      <c r="BY28" s="524"/>
      <c r="BZ28" s="524"/>
      <c r="CA28" s="524"/>
      <c r="CB28" s="525"/>
    </row>
    <row r="29" spans="1:80" x14ac:dyDescent="0.25">
      <c r="A29" s="526"/>
      <c r="B29" s="527"/>
      <c r="C29" s="527"/>
      <c r="D29" s="528"/>
      <c r="E29" s="529" t="s">
        <v>120</v>
      </c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30"/>
      <c r="AC29" s="530"/>
      <c r="AD29" s="530"/>
      <c r="AE29" s="530"/>
      <c r="AF29" s="530"/>
      <c r="AG29" s="530"/>
      <c r="AH29" s="530"/>
      <c r="AI29" s="530"/>
      <c r="AJ29" s="530"/>
      <c r="AK29" s="530"/>
      <c r="AL29" s="530"/>
      <c r="AM29" s="531"/>
      <c r="AN29" s="535" t="s">
        <v>9</v>
      </c>
      <c r="AO29" s="536"/>
      <c r="AP29" s="536"/>
      <c r="AQ29" s="536"/>
      <c r="AR29" s="536"/>
      <c r="AS29" s="536"/>
      <c r="AT29" s="536"/>
      <c r="AU29" s="536"/>
      <c r="AV29" s="536"/>
      <c r="AW29" s="536"/>
      <c r="AX29" s="536"/>
      <c r="AY29" s="536"/>
      <c r="AZ29" s="536"/>
      <c r="BA29" s="536"/>
      <c r="BB29" s="536"/>
      <c r="BC29" s="537"/>
      <c r="BD29" s="538" t="s">
        <v>9</v>
      </c>
      <c r="BE29" s="539"/>
      <c r="BF29" s="539"/>
      <c r="BG29" s="539"/>
      <c r="BH29" s="539"/>
      <c r="BI29" s="539"/>
      <c r="BJ29" s="539"/>
      <c r="BK29" s="539"/>
      <c r="BL29" s="539"/>
      <c r="BM29" s="540"/>
      <c r="BN29" s="541">
        <f>SUM(BN18:CB28)</f>
        <v>75095</v>
      </c>
      <c r="BO29" s="542"/>
      <c r="BP29" s="542"/>
      <c r="BQ29" s="542"/>
      <c r="BR29" s="542"/>
      <c r="BS29" s="542"/>
      <c r="BT29" s="542"/>
      <c r="BU29" s="542"/>
      <c r="BV29" s="542"/>
      <c r="BW29" s="542"/>
      <c r="BX29" s="542"/>
      <c r="BY29" s="542"/>
      <c r="BZ29" s="542"/>
      <c r="CA29" s="542"/>
      <c r="CB29" s="543"/>
    </row>
    <row r="30" spans="1:80" x14ac:dyDescent="0.25">
      <c r="A30" s="526"/>
      <c r="B30" s="527"/>
      <c r="C30" s="527"/>
      <c r="D30" s="528"/>
      <c r="E30" s="529" t="s">
        <v>121</v>
      </c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/>
      <c r="Y30" s="530"/>
      <c r="Z30" s="530"/>
      <c r="AA30" s="530"/>
      <c r="AB30" s="530"/>
      <c r="AC30" s="530"/>
      <c r="AD30" s="530"/>
      <c r="AE30" s="530"/>
      <c r="AF30" s="530"/>
      <c r="AG30" s="530"/>
      <c r="AH30" s="530"/>
      <c r="AI30" s="530"/>
      <c r="AJ30" s="530"/>
      <c r="AK30" s="530"/>
      <c r="AL30" s="530"/>
      <c r="AM30" s="531"/>
      <c r="AN30" s="535" t="s">
        <v>9</v>
      </c>
      <c r="AO30" s="536"/>
      <c r="AP30" s="536"/>
      <c r="AQ30" s="536"/>
      <c r="AR30" s="536"/>
      <c r="AS30" s="536"/>
      <c r="AT30" s="536"/>
      <c r="AU30" s="536"/>
      <c r="AV30" s="536"/>
      <c r="AW30" s="536"/>
      <c r="AX30" s="536"/>
      <c r="AY30" s="536"/>
      <c r="AZ30" s="536"/>
      <c r="BA30" s="536"/>
      <c r="BB30" s="536"/>
      <c r="BC30" s="537"/>
      <c r="BD30" s="538" t="s">
        <v>9</v>
      </c>
      <c r="BE30" s="539"/>
      <c r="BF30" s="539"/>
      <c r="BG30" s="539"/>
      <c r="BH30" s="539"/>
      <c r="BI30" s="539"/>
      <c r="BJ30" s="539"/>
      <c r="BK30" s="539"/>
      <c r="BL30" s="539"/>
      <c r="BM30" s="540"/>
      <c r="BN30" s="633">
        <f>BN29</f>
        <v>75095</v>
      </c>
      <c r="BO30" s="634"/>
      <c r="BP30" s="634"/>
      <c r="BQ30" s="634"/>
      <c r="BR30" s="634"/>
      <c r="BS30" s="634"/>
      <c r="BT30" s="634"/>
      <c r="BU30" s="634"/>
      <c r="BV30" s="634"/>
      <c r="BW30" s="634"/>
      <c r="BX30" s="634"/>
      <c r="BY30" s="634"/>
      <c r="BZ30" s="634"/>
      <c r="CA30" s="634"/>
      <c r="CB30" s="635"/>
    </row>
    <row r="31" spans="1:80" s="17" customFormat="1" ht="15.6" x14ac:dyDescent="0.3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</row>
    <row r="32" spans="1:80" s="23" customFormat="1" ht="34.5" customHeight="1" x14ac:dyDescent="0.3">
      <c r="A32" s="428" t="s">
        <v>523</v>
      </c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  <c r="AA32" s="428"/>
      <c r="AB32" s="428"/>
      <c r="AC32" s="428"/>
      <c r="AD32" s="428"/>
      <c r="AE32" s="428"/>
      <c r="AF32" s="428"/>
      <c r="AG32" s="428"/>
      <c r="AH32" s="428"/>
      <c r="AI32" s="428"/>
      <c r="AJ32" s="428"/>
      <c r="AK32" s="428"/>
      <c r="AL32" s="428"/>
      <c r="AM32" s="428"/>
      <c r="AN32" s="428"/>
      <c r="AO32" s="428"/>
      <c r="AP32" s="428"/>
      <c r="AQ32" s="428"/>
      <c r="AR32" s="428"/>
      <c r="AS32" s="428"/>
      <c r="AT32" s="428"/>
      <c r="AU32" s="428"/>
      <c r="AV32" s="428"/>
      <c r="AW32" s="428"/>
      <c r="AX32" s="428"/>
      <c r="AY32" s="428"/>
      <c r="AZ32" s="428"/>
      <c r="BA32" s="428"/>
      <c r="BB32" s="428"/>
      <c r="BC32" s="428"/>
      <c r="BD32" s="428"/>
      <c r="BE32" s="428"/>
      <c r="BF32" s="428"/>
      <c r="BG32" s="428"/>
      <c r="BH32" s="428"/>
      <c r="BI32" s="428"/>
      <c r="BJ32" s="428"/>
      <c r="BK32" s="428"/>
      <c r="BL32" s="428"/>
      <c r="BM32" s="428"/>
      <c r="BN32" s="428"/>
      <c r="BO32" s="428"/>
      <c r="BP32" s="428"/>
      <c r="BQ32" s="428"/>
      <c r="BR32" s="428"/>
      <c r="BS32" s="428"/>
      <c r="BT32" s="428"/>
      <c r="BU32" s="428"/>
      <c r="BV32" s="428"/>
      <c r="BW32" s="428"/>
      <c r="BX32" s="428"/>
      <c r="BY32" s="428"/>
      <c r="BZ32" s="428"/>
      <c r="CA32" s="428"/>
      <c r="CB32" s="428"/>
    </row>
    <row r="33" spans="1:98" s="25" customFormat="1" ht="7.8" x14ac:dyDescent="0.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98" x14ac:dyDescent="0.25">
      <c r="A34" s="386" t="s">
        <v>88</v>
      </c>
      <c r="B34" s="387"/>
      <c r="C34" s="387"/>
      <c r="D34" s="388"/>
      <c r="E34" s="386" t="s">
        <v>122</v>
      </c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7"/>
      <c r="AG34" s="387"/>
      <c r="AH34" s="387"/>
      <c r="AI34" s="387"/>
      <c r="AJ34" s="387"/>
      <c r="AK34" s="387"/>
      <c r="AL34" s="387"/>
      <c r="AM34" s="387"/>
      <c r="AN34" s="387"/>
      <c r="AO34" s="387"/>
      <c r="AP34" s="387"/>
      <c r="AQ34" s="387"/>
      <c r="AR34" s="387"/>
      <c r="AS34" s="387"/>
      <c r="AT34" s="387"/>
      <c r="AU34" s="387"/>
      <c r="AV34" s="387"/>
      <c r="AW34" s="387"/>
      <c r="AX34" s="387"/>
      <c r="AY34" s="387"/>
      <c r="AZ34" s="387"/>
      <c r="BA34" s="387"/>
      <c r="BB34" s="387"/>
      <c r="BC34" s="388"/>
      <c r="BD34" s="386" t="s">
        <v>124</v>
      </c>
      <c r="BE34" s="387"/>
      <c r="BF34" s="387"/>
      <c r="BG34" s="387"/>
      <c r="BH34" s="387"/>
      <c r="BI34" s="387"/>
      <c r="BJ34" s="387"/>
      <c r="BK34" s="387"/>
      <c r="BL34" s="387"/>
      <c r="BM34" s="388"/>
      <c r="BN34" s="386" t="s">
        <v>194</v>
      </c>
      <c r="BO34" s="387"/>
      <c r="BP34" s="387"/>
      <c r="BQ34" s="387"/>
      <c r="BR34" s="387"/>
      <c r="BS34" s="387"/>
      <c r="BT34" s="387"/>
      <c r="BU34" s="387"/>
      <c r="BV34" s="387"/>
      <c r="BW34" s="387"/>
      <c r="BX34" s="387"/>
      <c r="BY34" s="387"/>
      <c r="BZ34" s="387"/>
      <c r="CA34" s="387"/>
      <c r="CB34" s="388"/>
    </row>
    <row r="35" spans="1:98" x14ac:dyDescent="0.25">
      <c r="A35" s="383" t="s">
        <v>95</v>
      </c>
      <c r="B35" s="384"/>
      <c r="C35" s="384"/>
      <c r="D35" s="385"/>
      <c r="E35" s="383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  <c r="AV35" s="384"/>
      <c r="AW35" s="384"/>
      <c r="AX35" s="384"/>
      <c r="AY35" s="384"/>
      <c r="AZ35" s="384"/>
      <c r="BA35" s="384"/>
      <c r="BB35" s="384"/>
      <c r="BC35" s="385"/>
      <c r="BD35" s="383" t="s">
        <v>225</v>
      </c>
      <c r="BE35" s="384"/>
      <c r="BF35" s="384"/>
      <c r="BG35" s="384"/>
      <c r="BH35" s="384"/>
      <c r="BI35" s="384"/>
      <c r="BJ35" s="384"/>
      <c r="BK35" s="384"/>
      <c r="BL35" s="384"/>
      <c r="BM35" s="385"/>
      <c r="BN35" s="383" t="s">
        <v>226</v>
      </c>
      <c r="BO35" s="384"/>
      <c r="BP35" s="384"/>
      <c r="BQ35" s="384"/>
      <c r="BR35" s="384"/>
      <c r="BS35" s="384"/>
      <c r="BT35" s="384"/>
      <c r="BU35" s="384"/>
      <c r="BV35" s="384"/>
      <c r="BW35" s="384"/>
      <c r="BX35" s="384"/>
      <c r="BY35" s="384"/>
      <c r="BZ35" s="384"/>
      <c r="CA35" s="384"/>
      <c r="CB35" s="385"/>
    </row>
    <row r="36" spans="1:98" x14ac:dyDescent="0.25">
      <c r="A36" s="392">
        <v>1</v>
      </c>
      <c r="B36" s="393"/>
      <c r="C36" s="393"/>
      <c r="D36" s="394"/>
      <c r="E36" s="392">
        <v>2</v>
      </c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  <c r="AA36" s="393"/>
      <c r="AB36" s="393"/>
      <c r="AC36" s="393"/>
      <c r="AD36" s="393"/>
      <c r="AE36" s="393"/>
      <c r="AF36" s="393"/>
      <c r="AG36" s="393"/>
      <c r="AH36" s="393"/>
      <c r="AI36" s="393"/>
      <c r="AJ36" s="393"/>
      <c r="AK36" s="393"/>
      <c r="AL36" s="393"/>
      <c r="AM36" s="393"/>
      <c r="AN36" s="393"/>
      <c r="AO36" s="393"/>
      <c r="AP36" s="393"/>
      <c r="AQ36" s="393"/>
      <c r="AR36" s="393"/>
      <c r="AS36" s="393"/>
      <c r="AT36" s="393"/>
      <c r="AU36" s="393"/>
      <c r="AV36" s="393"/>
      <c r="AW36" s="393"/>
      <c r="AX36" s="393"/>
      <c r="AY36" s="393"/>
      <c r="AZ36" s="393"/>
      <c r="BA36" s="393"/>
      <c r="BB36" s="393"/>
      <c r="BC36" s="394"/>
      <c r="BD36" s="392">
        <v>3</v>
      </c>
      <c r="BE36" s="393"/>
      <c r="BF36" s="393"/>
      <c r="BG36" s="393"/>
      <c r="BH36" s="393"/>
      <c r="BI36" s="393"/>
      <c r="BJ36" s="393"/>
      <c r="BK36" s="393"/>
      <c r="BL36" s="393"/>
      <c r="BM36" s="394"/>
      <c r="BN36" s="559">
        <v>4</v>
      </c>
      <c r="BO36" s="560"/>
      <c r="BP36" s="560"/>
      <c r="BQ36" s="560"/>
      <c r="BR36" s="560"/>
      <c r="BS36" s="560"/>
      <c r="BT36" s="560"/>
      <c r="BU36" s="560"/>
      <c r="BV36" s="560"/>
      <c r="BW36" s="560"/>
      <c r="BX36" s="560"/>
      <c r="BY36" s="560"/>
      <c r="BZ36" s="560"/>
      <c r="CA36" s="560"/>
      <c r="CB36" s="561"/>
    </row>
    <row r="37" spans="1:98" x14ac:dyDescent="0.25">
      <c r="A37" s="425"/>
      <c r="B37" s="426"/>
      <c r="C37" s="426"/>
      <c r="D37" s="427"/>
      <c r="E37" s="422" t="s">
        <v>424</v>
      </c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3"/>
      <c r="AI37" s="423"/>
      <c r="AJ37" s="423"/>
      <c r="AK37" s="423"/>
      <c r="AL37" s="423"/>
      <c r="AM37" s="423"/>
      <c r="AN37" s="423"/>
      <c r="AO37" s="423"/>
      <c r="AP37" s="423"/>
      <c r="AQ37" s="423"/>
      <c r="AR37" s="423"/>
      <c r="AS37" s="423"/>
      <c r="AT37" s="423"/>
      <c r="AU37" s="423"/>
      <c r="AV37" s="423"/>
      <c r="AW37" s="423"/>
      <c r="AX37" s="423"/>
      <c r="AY37" s="423"/>
      <c r="AZ37" s="423"/>
      <c r="BA37" s="423"/>
      <c r="BB37" s="423"/>
      <c r="BC37" s="424"/>
      <c r="BD37" s="407">
        <v>2</v>
      </c>
      <c r="BE37" s="408"/>
      <c r="BF37" s="408"/>
      <c r="BG37" s="408"/>
      <c r="BH37" s="408"/>
      <c r="BI37" s="408"/>
      <c r="BJ37" s="408"/>
      <c r="BK37" s="408"/>
      <c r="BL37" s="408"/>
      <c r="BM37" s="409"/>
      <c r="BN37" s="541">
        <v>166</v>
      </c>
      <c r="BO37" s="542"/>
      <c r="BP37" s="542"/>
      <c r="BQ37" s="542"/>
      <c r="BR37" s="542"/>
      <c r="BS37" s="542"/>
      <c r="BT37" s="542"/>
      <c r="BU37" s="542"/>
      <c r="BV37" s="542"/>
      <c r="BW37" s="542"/>
      <c r="BX37" s="542"/>
      <c r="BY37" s="542"/>
      <c r="BZ37" s="542"/>
      <c r="CA37" s="542"/>
      <c r="CB37" s="543"/>
    </row>
    <row r="38" spans="1:98" x14ac:dyDescent="0.25">
      <c r="A38" s="432"/>
      <c r="B38" s="433"/>
      <c r="C38" s="433"/>
      <c r="D38" s="434"/>
      <c r="E38" s="413" t="s">
        <v>120</v>
      </c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4"/>
      <c r="Q38" s="414"/>
      <c r="R38" s="414"/>
      <c r="S38" s="414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4"/>
      <c r="AG38" s="414"/>
      <c r="AH38" s="414"/>
      <c r="AI38" s="414"/>
      <c r="AJ38" s="414"/>
      <c r="AK38" s="414"/>
      <c r="AL38" s="414"/>
      <c r="AM38" s="414"/>
      <c r="AN38" s="414"/>
      <c r="AO38" s="414"/>
      <c r="AP38" s="414"/>
      <c r="AQ38" s="414"/>
      <c r="AR38" s="414"/>
      <c r="AS38" s="414"/>
      <c r="AT38" s="414"/>
      <c r="AU38" s="414"/>
      <c r="AV38" s="414"/>
      <c r="AW38" s="414"/>
      <c r="AX38" s="414"/>
      <c r="AY38" s="414"/>
      <c r="AZ38" s="414"/>
      <c r="BA38" s="414"/>
      <c r="BB38" s="414"/>
      <c r="BC38" s="415"/>
      <c r="BD38" s="407" t="s">
        <v>9</v>
      </c>
      <c r="BE38" s="408"/>
      <c r="BF38" s="408"/>
      <c r="BG38" s="408"/>
      <c r="BH38" s="408"/>
      <c r="BI38" s="408"/>
      <c r="BJ38" s="408"/>
      <c r="BK38" s="408"/>
      <c r="BL38" s="408"/>
      <c r="BM38" s="409"/>
      <c r="BN38" s="419">
        <f>SUM(BN37:CB37)</f>
        <v>166</v>
      </c>
      <c r="BO38" s="420"/>
      <c r="BP38" s="420"/>
      <c r="BQ38" s="420"/>
      <c r="BR38" s="420"/>
      <c r="BS38" s="420"/>
      <c r="BT38" s="420"/>
      <c r="BU38" s="420"/>
      <c r="BV38" s="420"/>
      <c r="BW38" s="420"/>
      <c r="BX38" s="420"/>
      <c r="BY38" s="420"/>
      <c r="BZ38" s="420"/>
      <c r="CA38" s="420"/>
      <c r="CB38" s="421"/>
    </row>
    <row r="39" spans="1:98" x14ac:dyDescent="0.25">
      <c r="A39" s="432"/>
      <c r="B39" s="433"/>
      <c r="C39" s="433"/>
      <c r="D39" s="434"/>
      <c r="E39" s="413" t="s">
        <v>121</v>
      </c>
      <c r="F39" s="414"/>
      <c r="G39" s="414"/>
      <c r="H39" s="414"/>
      <c r="I39" s="414"/>
      <c r="J39" s="414"/>
      <c r="K39" s="414"/>
      <c r="L39" s="414"/>
      <c r="M39" s="414"/>
      <c r="N39" s="414"/>
      <c r="O39" s="414"/>
      <c r="P39" s="414"/>
      <c r="Q39" s="414"/>
      <c r="R39" s="414"/>
      <c r="S39" s="414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4"/>
      <c r="AG39" s="414"/>
      <c r="AH39" s="414"/>
      <c r="AI39" s="414"/>
      <c r="AJ39" s="414"/>
      <c r="AK39" s="414"/>
      <c r="AL39" s="414"/>
      <c r="AM39" s="414"/>
      <c r="AN39" s="414"/>
      <c r="AO39" s="414"/>
      <c r="AP39" s="414"/>
      <c r="AQ39" s="414"/>
      <c r="AR39" s="414"/>
      <c r="AS39" s="414"/>
      <c r="AT39" s="414"/>
      <c r="AU39" s="414"/>
      <c r="AV39" s="414"/>
      <c r="AW39" s="414"/>
      <c r="AX39" s="414"/>
      <c r="AY39" s="414"/>
      <c r="AZ39" s="414"/>
      <c r="BA39" s="414"/>
      <c r="BB39" s="414"/>
      <c r="BC39" s="415"/>
      <c r="BD39" s="407" t="s">
        <v>9</v>
      </c>
      <c r="BE39" s="408"/>
      <c r="BF39" s="408"/>
      <c r="BG39" s="408"/>
      <c r="BH39" s="408"/>
      <c r="BI39" s="408"/>
      <c r="BJ39" s="408"/>
      <c r="BK39" s="408"/>
      <c r="BL39" s="408"/>
      <c r="BM39" s="409"/>
      <c r="BN39" s="416">
        <f>BN38</f>
        <v>166</v>
      </c>
      <c r="BO39" s="417"/>
      <c r="BP39" s="417"/>
      <c r="BQ39" s="417"/>
      <c r="BR39" s="417"/>
      <c r="BS39" s="417"/>
      <c r="BT39" s="417"/>
      <c r="BU39" s="417"/>
      <c r="BV39" s="417"/>
      <c r="BW39" s="417"/>
      <c r="BX39" s="417"/>
      <c r="BY39" s="417"/>
      <c r="BZ39" s="417"/>
      <c r="CA39" s="417"/>
      <c r="CB39" s="418"/>
      <c r="CT39" s="33">
        <f>'[1]Лист 1 '!H90</f>
        <v>6448</v>
      </c>
    </row>
    <row r="40" spans="1:98" s="23" customFormat="1" ht="21.75" customHeight="1" x14ac:dyDescent="0.3">
      <c r="A40" s="389" t="s">
        <v>521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</row>
    <row r="41" spans="1:98" s="23" customFormat="1" ht="22.5" customHeight="1" x14ac:dyDescent="0.3">
      <c r="A41" s="562"/>
      <c r="B41" s="562"/>
      <c r="C41" s="562"/>
      <c r="D41" s="562"/>
      <c r="E41" s="562"/>
      <c r="F41" s="562"/>
      <c r="G41" s="562"/>
      <c r="H41" s="562"/>
      <c r="I41" s="562"/>
      <c r="J41" s="562"/>
      <c r="K41" s="562"/>
      <c r="L41" s="562"/>
      <c r="M41" s="562"/>
      <c r="N41" s="562"/>
      <c r="O41" s="562"/>
      <c r="P41" s="562"/>
      <c r="Q41" s="562"/>
      <c r="R41" s="562"/>
      <c r="S41" s="562"/>
      <c r="T41" s="562"/>
      <c r="U41" s="562"/>
      <c r="V41" s="562"/>
      <c r="W41" s="562"/>
      <c r="X41" s="562"/>
      <c r="Y41" s="562"/>
      <c r="Z41" s="562"/>
      <c r="AA41" s="562"/>
      <c r="AB41" s="562"/>
      <c r="AC41" s="562"/>
      <c r="AD41" s="562"/>
      <c r="AE41" s="562"/>
      <c r="AF41" s="562"/>
      <c r="AG41" s="562"/>
      <c r="AH41" s="562"/>
      <c r="AI41" s="562"/>
      <c r="AJ41" s="562"/>
      <c r="AK41" s="562"/>
      <c r="AL41" s="562"/>
      <c r="AM41" s="562"/>
      <c r="AN41" s="562"/>
      <c r="AO41" s="562"/>
      <c r="AP41" s="562"/>
      <c r="AQ41" s="562"/>
      <c r="AR41" s="562"/>
      <c r="AS41" s="562"/>
      <c r="AT41" s="562"/>
      <c r="AU41" s="562"/>
      <c r="AV41" s="562"/>
      <c r="AW41" s="562"/>
      <c r="AX41" s="562"/>
      <c r="AY41" s="562"/>
      <c r="AZ41" s="562"/>
      <c r="BA41" s="562"/>
      <c r="BB41" s="562"/>
      <c r="BC41" s="562"/>
      <c r="BD41" s="562"/>
      <c r="BE41" s="562"/>
      <c r="BF41" s="562"/>
      <c r="BG41" s="562"/>
      <c r="BH41" s="562"/>
      <c r="BI41" s="562"/>
      <c r="BJ41" s="562"/>
      <c r="BK41" s="562"/>
      <c r="BL41" s="562"/>
      <c r="BM41" s="562"/>
      <c r="BN41" s="562"/>
      <c r="BO41" s="562"/>
      <c r="BP41" s="562"/>
      <c r="BQ41" s="562"/>
      <c r="BR41" s="562"/>
      <c r="BS41" s="562"/>
      <c r="BT41" s="562"/>
      <c r="BU41" s="562"/>
      <c r="BV41" s="562"/>
      <c r="BW41" s="562"/>
      <c r="BX41" s="562"/>
      <c r="BY41" s="562"/>
      <c r="BZ41" s="562"/>
      <c r="CA41" s="562"/>
      <c r="CB41" s="562"/>
    </row>
    <row r="42" spans="1:98" s="25" customFormat="1" ht="7.8" x14ac:dyDescent="0.15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</row>
    <row r="43" spans="1:98" x14ac:dyDescent="0.25">
      <c r="A43" s="572" t="s">
        <v>88</v>
      </c>
      <c r="B43" s="573"/>
      <c r="C43" s="573"/>
      <c r="D43" s="574"/>
      <c r="E43" s="572" t="s">
        <v>122</v>
      </c>
      <c r="F43" s="573"/>
      <c r="G43" s="573"/>
      <c r="H43" s="573"/>
      <c r="I43" s="573"/>
      <c r="J43" s="573"/>
      <c r="K43" s="573"/>
      <c r="L43" s="573"/>
      <c r="M43" s="573"/>
      <c r="N43" s="573"/>
      <c r="O43" s="573"/>
      <c r="P43" s="573"/>
      <c r="Q43" s="573"/>
      <c r="R43" s="573"/>
      <c r="S43" s="573"/>
      <c r="T43" s="573"/>
      <c r="U43" s="573"/>
      <c r="V43" s="573"/>
      <c r="W43" s="573"/>
      <c r="X43" s="573"/>
      <c r="Y43" s="573"/>
      <c r="Z43" s="573"/>
      <c r="AA43" s="573"/>
      <c r="AB43" s="573"/>
      <c r="AC43" s="573"/>
      <c r="AD43" s="573"/>
      <c r="AE43" s="573"/>
      <c r="AF43" s="573"/>
      <c r="AG43" s="573"/>
      <c r="AH43" s="573"/>
      <c r="AI43" s="573"/>
      <c r="AJ43" s="573"/>
      <c r="AK43" s="573"/>
      <c r="AL43" s="573"/>
      <c r="AM43" s="573"/>
      <c r="AN43" s="573"/>
      <c r="AO43" s="573"/>
      <c r="AP43" s="573"/>
      <c r="AQ43" s="573"/>
      <c r="AR43" s="573"/>
      <c r="AS43" s="573"/>
      <c r="AT43" s="573"/>
      <c r="AU43" s="573"/>
      <c r="AV43" s="573"/>
      <c r="AW43" s="573"/>
      <c r="AX43" s="573"/>
      <c r="AY43" s="573"/>
      <c r="AZ43" s="573"/>
      <c r="BA43" s="573"/>
      <c r="BB43" s="573"/>
      <c r="BC43" s="574"/>
      <c r="BD43" s="572" t="s">
        <v>124</v>
      </c>
      <c r="BE43" s="573"/>
      <c r="BF43" s="573"/>
      <c r="BG43" s="573"/>
      <c r="BH43" s="573"/>
      <c r="BI43" s="573"/>
      <c r="BJ43" s="573"/>
      <c r="BK43" s="573"/>
      <c r="BL43" s="573"/>
      <c r="BM43" s="574"/>
      <c r="BN43" s="572" t="s">
        <v>194</v>
      </c>
      <c r="BO43" s="573"/>
      <c r="BP43" s="573"/>
      <c r="BQ43" s="573"/>
      <c r="BR43" s="573"/>
      <c r="BS43" s="573"/>
      <c r="BT43" s="573"/>
      <c r="BU43" s="573"/>
      <c r="BV43" s="573"/>
      <c r="BW43" s="573"/>
      <c r="BX43" s="573"/>
      <c r="BY43" s="573"/>
      <c r="BZ43" s="573"/>
      <c r="CA43" s="573"/>
      <c r="CB43" s="574"/>
    </row>
    <row r="44" spans="1:98" x14ac:dyDescent="0.25">
      <c r="A44" s="532" t="s">
        <v>95</v>
      </c>
      <c r="B44" s="533"/>
      <c r="C44" s="533"/>
      <c r="D44" s="534"/>
      <c r="E44" s="532"/>
      <c r="F44" s="533"/>
      <c r="G44" s="533"/>
      <c r="H44" s="533"/>
      <c r="I44" s="533"/>
      <c r="J44" s="533"/>
      <c r="K44" s="533"/>
      <c r="L44" s="533"/>
      <c r="M44" s="533"/>
      <c r="N44" s="533"/>
      <c r="O44" s="533"/>
      <c r="P44" s="533"/>
      <c r="Q44" s="533"/>
      <c r="R44" s="533"/>
      <c r="S44" s="533"/>
      <c r="T44" s="533"/>
      <c r="U44" s="533"/>
      <c r="V44" s="533"/>
      <c r="W44" s="533"/>
      <c r="X44" s="533"/>
      <c r="Y44" s="533"/>
      <c r="Z44" s="533"/>
      <c r="AA44" s="533"/>
      <c r="AB44" s="533"/>
      <c r="AC44" s="533"/>
      <c r="AD44" s="533"/>
      <c r="AE44" s="533"/>
      <c r="AF44" s="533"/>
      <c r="AG44" s="533"/>
      <c r="AH44" s="533"/>
      <c r="AI44" s="533"/>
      <c r="AJ44" s="533"/>
      <c r="AK44" s="533"/>
      <c r="AL44" s="533"/>
      <c r="AM44" s="533"/>
      <c r="AN44" s="533"/>
      <c r="AO44" s="533"/>
      <c r="AP44" s="533"/>
      <c r="AQ44" s="533"/>
      <c r="AR44" s="533"/>
      <c r="AS44" s="533"/>
      <c r="AT44" s="533"/>
      <c r="AU44" s="533"/>
      <c r="AV44" s="533"/>
      <c r="AW44" s="533"/>
      <c r="AX44" s="533"/>
      <c r="AY44" s="533"/>
      <c r="AZ44" s="533"/>
      <c r="BA44" s="533"/>
      <c r="BB44" s="533"/>
      <c r="BC44" s="534"/>
      <c r="BD44" s="532" t="s">
        <v>225</v>
      </c>
      <c r="BE44" s="533"/>
      <c r="BF44" s="533"/>
      <c r="BG44" s="533"/>
      <c r="BH44" s="533"/>
      <c r="BI44" s="533"/>
      <c r="BJ44" s="533"/>
      <c r="BK44" s="533"/>
      <c r="BL44" s="533"/>
      <c r="BM44" s="534"/>
      <c r="BN44" s="532" t="s">
        <v>226</v>
      </c>
      <c r="BO44" s="533"/>
      <c r="BP44" s="533"/>
      <c r="BQ44" s="533"/>
      <c r="BR44" s="533"/>
      <c r="BS44" s="533"/>
      <c r="BT44" s="533"/>
      <c r="BU44" s="533"/>
      <c r="BV44" s="533"/>
      <c r="BW44" s="533"/>
      <c r="BX44" s="533"/>
      <c r="BY44" s="533"/>
      <c r="BZ44" s="533"/>
      <c r="CA44" s="533"/>
      <c r="CB44" s="534"/>
    </row>
    <row r="45" spans="1:98" x14ac:dyDescent="0.25">
      <c r="A45" s="566">
        <v>1</v>
      </c>
      <c r="B45" s="567"/>
      <c r="C45" s="567"/>
      <c r="D45" s="568"/>
      <c r="E45" s="566">
        <v>2</v>
      </c>
      <c r="F45" s="567"/>
      <c r="G45" s="567"/>
      <c r="H45" s="567"/>
      <c r="I45" s="567"/>
      <c r="J45" s="567"/>
      <c r="K45" s="567"/>
      <c r="L45" s="567"/>
      <c r="M45" s="567"/>
      <c r="N45" s="567"/>
      <c r="O45" s="567"/>
      <c r="P45" s="567"/>
      <c r="Q45" s="567"/>
      <c r="R45" s="567"/>
      <c r="S45" s="567"/>
      <c r="T45" s="567"/>
      <c r="U45" s="567"/>
      <c r="V45" s="567"/>
      <c r="W45" s="567"/>
      <c r="X45" s="567"/>
      <c r="Y45" s="567"/>
      <c r="Z45" s="567"/>
      <c r="AA45" s="567"/>
      <c r="AB45" s="567"/>
      <c r="AC45" s="567"/>
      <c r="AD45" s="567"/>
      <c r="AE45" s="567"/>
      <c r="AF45" s="567"/>
      <c r="AG45" s="567"/>
      <c r="AH45" s="567"/>
      <c r="AI45" s="567"/>
      <c r="AJ45" s="567"/>
      <c r="AK45" s="567"/>
      <c r="AL45" s="567"/>
      <c r="AM45" s="567"/>
      <c r="AN45" s="567"/>
      <c r="AO45" s="567"/>
      <c r="AP45" s="567"/>
      <c r="AQ45" s="567"/>
      <c r="AR45" s="567"/>
      <c r="AS45" s="567"/>
      <c r="AT45" s="567"/>
      <c r="AU45" s="567"/>
      <c r="AV45" s="567"/>
      <c r="AW45" s="567"/>
      <c r="AX45" s="567"/>
      <c r="AY45" s="567"/>
      <c r="AZ45" s="567"/>
      <c r="BA45" s="567"/>
      <c r="BB45" s="567"/>
      <c r="BC45" s="568"/>
      <c r="BD45" s="566">
        <v>3</v>
      </c>
      <c r="BE45" s="567"/>
      <c r="BF45" s="567"/>
      <c r="BG45" s="567"/>
      <c r="BH45" s="567"/>
      <c r="BI45" s="567"/>
      <c r="BJ45" s="567"/>
      <c r="BK45" s="567"/>
      <c r="BL45" s="567"/>
      <c r="BM45" s="568"/>
      <c r="BN45" s="569">
        <v>4</v>
      </c>
      <c r="BO45" s="570"/>
      <c r="BP45" s="570"/>
      <c r="BQ45" s="570"/>
      <c r="BR45" s="570"/>
      <c r="BS45" s="570"/>
      <c r="BT45" s="570"/>
      <c r="BU45" s="570"/>
      <c r="BV45" s="570"/>
      <c r="BW45" s="570"/>
      <c r="BX45" s="570"/>
      <c r="BY45" s="570"/>
      <c r="BZ45" s="570"/>
      <c r="CA45" s="570"/>
      <c r="CB45" s="571"/>
    </row>
    <row r="46" spans="1:98" x14ac:dyDescent="0.25">
      <c r="A46" s="535">
        <v>1</v>
      </c>
      <c r="B46" s="536"/>
      <c r="C46" s="536"/>
      <c r="D46" s="537"/>
      <c r="E46" s="553" t="s">
        <v>227</v>
      </c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4"/>
      <c r="AK46" s="554"/>
      <c r="AL46" s="554"/>
      <c r="AM46" s="554"/>
      <c r="AN46" s="554"/>
      <c r="AO46" s="554"/>
      <c r="AP46" s="554"/>
      <c r="AQ46" s="554"/>
      <c r="AR46" s="554"/>
      <c r="AS46" s="554"/>
      <c r="AT46" s="554"/>
      <c r="AU46" s="554"/>
      <c r="AV46" s="554"/>
      <c r="AW46" s="554"/>
      <c r="AX46" s="554"/>
      <c r="AY46" s="554"/>
      <c r="AZ46" s="554"/>
      <c r="BA46" s="554"/>
      <c r="BB46" s="554"/>
      <c r="BC46" s="555"/>
      <c r="BD46" s="538">
        <v>1</v>
      </c>
      <c r="BE46" s="539"/>
      <c r="BF46" s="539"/>
      <c r="BG46" s="539"/>
      <c r="BH46" s="539"/>
      <c r="BI46" s="539"/>
      <c r="BJ46" s="539"/>
      <c r="BK46" s="539"/>
      <c r="BL46" s="539"/>
      <c r="BM46" s="540"/>
      <c r="BN46" s="541">
        <v>15168</v>
      </c>
      <c r="BO46" s="542"/>
      <c r="BP46" s="542"/>
      <c r="BQ46" s="542"/>
      <c r="BR46" s="542"/>
      <c r="BS46" s="542"/>
      <c r="BT46" s="542"/>
      <c r="BU46" s="542"/>
      <c r="BV46" s="542"/>
      <c r="BW46" s="542"/>
      <c r="BX46" s="542"/>
      <c r="BY46" s="542"/>
      <c r="BZ46" s="542"/>
      <c r="CA46" s="542"/>
      <c r="CB46" s="543"/>
    </row>
    <row r="47" spans="1:98" x14ac:dyDescent="0.25">
      <c r="A47" s="535">
        <v>2</v>
      </c>
      <c r="B47" s="536"/>
      <c r="C47" s="536"/>
      <c r="D47" s="537"/>
      <c r="E47" s="553" t="s">
        <v>228</v>
      </c>
      <c r="F47" s="554"/>
      <c r="G47" s="554"/>
      <c r="H47" s="554"/>
      <c r="I47" s="554"/>
      <c r="J47" s="554"/>
      <c r="K47" s="554"/>
      <c r="L47" s="554"/>
      <c r="M47" s="554"/>
      <c r="N47" s="554"/>
      <c r="O47" s="554"/>
      <c r="P47" s="554"/>
      <c r="Q47" s="554"/>
      <c r="R47" s="554"/>
      <c r="S47" s="554"/>
      <c r="T47" s="554"/>
      <c r="U47" s="554"/>
      <c r="V47" s="554"/>
      <c r="W47" s="554"/>
      <c r="X47" s="554"/>
      <c r="Y47" s="554"/>
      <c r="Z47" s="554"/>
      <c r="AA47" s="554"/>
      <c r="AB47" s="554"/>
      <c r="AC47" s="554"/>
      <c r="AD47" s="554"/>
      <c r="AE47" s="554"/>
      <c r="AF47" s="554"/>
      <c r="AG47" s="554"/>
      <c r="AH47" s="554"/>
      <c r="AI47" s="554"/>
      <c r="AJ47" s="554"/>
      <c r="AK47" s="554"/>
      <c r="AL47" s="554"/>
      <c r="AM47" s="554"/>
      <c r="AN47" s="554"/>
      <c r="AO47" s="554"/>
      <c r="AP47" s="554"/>
      <c r="AQ47" s="554"/>
      <c r="AR47" s="554"/>
      <c r="AS47" s="554"/>
      <c r="AT47" s="554"/>
      <c r="AU47" s="554"/>
      <c r="AV47" s="554"/>
      <c r="AW47" s="554"/>
      <c r="AX47" s="554"/>
      <c r="AY47" s="554"/>
      <c r="AZ47" s="554"/>
      <c r="BA47" s="554"/>
      <c r="BB47" s="554"/>
      <c r="BC47" s="555"/>
      <c r="BD47" s="538">
        <v>1</v>
      </c>
      <c r="BE47" s="539"/>
      <c r="BF47" s="539"/>
      <c r="BG47" s="539"/>
      <c r="BH47" s="539"/>
      <c r="BI47" s="539"/>
      <c r="BJ47" s="539"/>
      <c r="BK47" s="539"/>
      <c r="BL47" s="539"/>
      <c r="BM47" s="540"/>
      <c r="BN47" s="541">
        <v>66000</v>
      </c>
      <c r="BO47" s="542"/>
      <c r="BP47" s="542"/>
      <c r="BQ47" s="542"/>
      <c r="BR47" s="542"/>
      <c r="BS47" s="542"/>
      <c r="BT47" s="542"/>
      <c r="BU47" s="542"/>
      <c r="BV47" s="542"/>
      <c r="BW47" s="542"/>
      <c r="BX47" s="542"/>
      <c r="BY47" s="542"/>
      <c r="BZ47" s="542"/>
      <c r="CA47" s="542"/>
      <c r="CB47" s="543"/>
    </row>
    <row r="48" spans="1:98" x14ac:dyDescent="0.25">
      <c r="A48" s="535">
        <v>3</v>
      </c>
      <c r="B48" s="536"/>
      <c r="C48" s="536"/>
      <c r="D48" s="537"/>
      <c r="E48" s="575" t="s">
        <v>291</v>
      </c>
      <c r="F48" s="576"/>
      <c r="G48" s="576"/>
      <c r="H48" s="576"/>
      <c r="I48" s="576"/>
      <c r="J48" s="576"/>
      <c r="K48" s="576"/>
      <c r="L48" s="576"/>
      <c r="M48" s="576"/>
      <c r="N48" s="576"/>
      <c r="O48" s="576"/>
      <c r="P48" s="576"/>
      <c r="Q48" s="576"/>
      <c r="R48" s="576"/>
      <c r="S48" s="576"/>
      <c r="T48" s="576"/>
      <c r="U48" s="576"/>
      <c r="V48" s="576"/>
      <c r="W48" s="576"/>
      <c r="X48" s="576"/>
      <c r="Y48" s="576"/>
      <c r="Z48" s="576"/>
      <c r="AA48" s="576"/>
      <c r="AB48" s="576"/>
      <c r="AC48" s="576"/>
      <c r="AD48" s="576"/>
      <c r="AE48" s="576"/>
      <c r="AF48" s="576"/>
      <c r="AG48" s="576"/>
      <c r="AH48" s="576"/>
      <c r="AI48" s="576"/>
      <c r="AJ48" s="576"/>
      <c r="AK48" s="576"/>
      <c r="AL48" s="576"/>
      <c r="AM48" s="576"/>
      <c r="AN48" s="576"/>
      <c r="AO48" s="576"/>
      <c r="AP48" s="576"/>
      <c r="AQ48" s="576"/>
      <c r="AR48" s="576"/>
      <c r="AS48" s="576"/>
      <c r="AT48" s="576"/>
      <c r="AU48" s="576"/>
      <c r="AV48" s="576"/>
      <c r="AW48" s="576"/>
      <c r="AX48" s="576"/>
      <c r="AY48" s="576"/>
      <c r="AZ48" s="576"/>
      <c r="BA48" s="576"/>
      <c r="BB48" s="576"/>
      <c r="BC48" s="577"/>
      <c r="BD48" s="538">
        <v>1</v>
      </c>
      <c r="BE48" s="539"/>
      <c r="BF48" s="539"/>
      <c r="BG48" s="539"/>
      <c r="BH48" s="539"/>
      <c r="BI48" s="539"/>
      <c r="BJ48" s="539"/>
      <c r="BK48" s="539"/>
      <c r="BL48" s="539"/>
      <c r="BM48" s="540"/>
      <c r="BN48" s="541">
        <v>2800</v>
      </c>
      <c r="BO48" s="542"/>
      <c r="BP48" s="542"/>
      <c r="BQ48" s="542"/>
      <c r="BR48" s="542"/>
      <c r="BS48" s="542"/>
      <c r="BT48" s="542"/>
      <c r="BU48" s="542"/>
      <c r="BV48" s="542"/>
      <c r="BW48" s="542"/>
      <c r="BX48" s="542"/>
      <c r="BY48" s="542"/>
      <c r="BZ48" s="542"/>
      <c r="CA48" s="542"/>
      <c r="CB48" s="543"/>
    </row>
    <row r="49" spans="1:98" x14ac:dyDescent="0.25">
      <c r="A49" s="535">
        <v>4</v>
      </c>
      <c r="B49" s="536"/>
      <c r="C49" s="536"/>
      <c r="D49" s="537"/>
      <c r="E49" s="575" t="s">
        <v>290</v>
      </c>
      <c r="F49" s="576"/>
      <c r="G49" s="576"/>
      <c r="H49" s="576"/>
      <c r="I49" s="576"/>
      <c r="J49" s="576"/>
      <c r="K49" s="576"/>
      <c r="L49" s="576"/>
      <c r="M49" s="576"/>
      <c r="N49" s="576"/>
      <c r="O49" s="576"/>
      <c r="P49" s="576"/>
      <c r="Q49" s="576"/>
      <c r="R49" s="576"/>
      <c r="S49" s="576"/>
      <c r="T49" s="576"/>
      <c r="U49" s="576"/>
      <c r="V49" s="576"/>
      <c r="W49" s="576"/>
      <c r="X49" s="576"/>
      <c r="Y49" s="576"/>
      <c r="Z49" s="576"/>
      <c r="AA49" s="576"/>
      <c r="AB49" s="576"/>
      <c r="AC49" s="576"/>
      <c r="AD49" s="576"/>
      <c r="AE49" s="576"/>
      <c r="AF49" s="576"/>
      <c r="AG49" s="576"/>
      <c r="AH49" s="576"/>
      <c r="AI49" s="576"/>
      <c r="AJ49" s="576"/>
      <c r="AK49" s="576"/>
      <c r="AL49" s="576"/>
      <c r="AM49" s="576"/>
      <c r="AN49" s="576"/>
      <c r="AO49" s="576"/>
      <c r="AP49" s="576"/>
      <c r="AQ49" s="576"/>
      <c r="AR49" s="576"/>
      <c r="AS49" s="576"/>
      <c r="AT49" s="576"/>
      <c r="AU49" s="576"/>
      <c r="AV49" s="576"/>
      <c r="AW49" s="576"/>
      <c r="AX49" s="576"/>
      <c r="AY49" s="576"/>
      <c r="AZ49" s="576"/>
      <c r="BA49" s="576"/>
      <c r="BB49" s="576"/>
      <c r="BC49" s="577"/>
      <c r="BD49" s="538">
        <v>1</v>
      </c>
      <c r="BE49" s="539"/>
      <c r="BF49" s="539"/>
      <c r="BG49" s="539"/>
      <c r="BH49" s="539"/>
      <c r="BI49" s="539"/>
      <c r="BJ49" s="539"/>
      <c r="BK49" s="539"/>
      <c r="BL49" s="539"/>
      <c r="BM49" s="540"/>
      <c r="BN49" s="541">
        <v>17380</v>
      </c>
      <c r="BO49" s="542"/>
      <c r="BP49" s="542"/>
      <c r="BQ49" s="542"/>
      <c r="BR49" s="542"/>
      <c r="BS49" s="542"/>
      <c r="BT49" s="542"/>
      <c r="BU49" s="542"/>
      <c r="BV49" s="542"/>
      <c r="BW49" s="542"/>
      <c r="BX49" s="542"/>
      <c r="BY49" s="542"/>
      <c r="BZ49" s="542"/>
      <c r="CA49" s="542"/>
      <c r="CB49" s="543"/>
    </row>
    <row r="50" spans="1:98" x14ac:dyDescent="0.25">
      <c r="A50" s="535">
        <v>5</v>
      </c>
      <c r="B50" s="536"/>
      <c r="C50" s="536"/>
      <c r="D50" s="537"/>
      <c r="E50" s="553" t="s">
        <v>288</v>
      </c>
      <c r="F50" s="554"/>
      <c r="G50" s="554"/>
      <c r="H50" s="554"/>
      <c r="I50" s="554"/>
      <c r="J50" s="554"/>
      <c r="K50" s="554"/>
      <c r="L50" s="554"/>
      <c r="M50" s="554"/>
      <c r="N50" s="554"/>
      <c r="O50" s="554"/>
      <c r="P50" s="554"/>
      <c r="Q50" s="554"/>
      <c r="R50" s="554"/>
      <c r="S50" s="554"/>
      <c r="T50" s="554"/>
      <c r="U50" s="554"/>
      <c r="V50" s="554"/>
      <c r="W50" s="554"/>
      <c r="X50" s="554"/>
      <c r="Y50" s="554"/>
      <c r="Z50" s="554"/>
      <c r="AA50" s="554"/>
      <c r="AB50" s="554"/>
      <c r="AC50" s="554"/>
      <c r="AD50" s="554"/>
      <c r="AE50" s="554"/>
      <c r="AF50" s="554"/>
      <c r="AG50" s="554"/>
      <c r="AH50" s="554"/>
      <c r="AI50" s="554"/>
      <c r="AJ50" s="554"/>
      <c r="AK50" s="554"/>
      <c r="AL50" s="554"/>
      <c r="AM50" s="554"/>
      <c r="AN50" s="554"/>
      <c r="AO50" s="554"/>
      <c r="AP50" s="554"/>
      <c r="AQ50" s="554"/>
      <c r="AR50" s="554"/>
      <c r="AS50" s="554"/>
      <c r="AT50" s="554"/>
      <c r="AU50" s="554"/>
      <c r="AV50" s="554"/>
      <c r="AW50" s="554"/>
      <c r="AX50" s="554"/>
      <c r="AY50" s="554"/>
      <c r="AZ50" s="554"/>
      <c r="BA50" s="554"/>
      <c r="BB50" s="554"/>
      <c r="BC50" s="555"/>
      <c r="BD50" s="538">
        <v>1</v>
      </c>
      <c r="BE50" s="539"/>
      <c r="BF50" s="539"/>
      <c r="BG50" s="539"/>
      <c r="BH50" s="539"/>
      <c r="BI50" s="539"/>
      <c r="BJ50" s="539"/>
      <c r="BK50" s="539"/>
      <c r="BL50" s="539"/>
      <c r="BM50" s="540"/>
      <c r="BN50" s="520">
        <v>1620</v>
      </c>
      <c r="BO50" s="521"/>
      <c r="BP50" s="521"/>
      <c r="BQ50" s="521"/>
      <c r="BR50" s="521"/>
      <c r="BS50" s="521"/>
      <c r="BT50" s="521"/>
      <c r="BU50" s="521"/>
      <c r="BV50" s="521"/>
      <c r="BW50" s="521"/>
      <c r="BX50" s="521"/>
      <c r="BY50" s="521"/>
      <c r="BZ50" s="521"/>
      <c r="CA50" s="521"/>
      <c r="CB50" s="522"/>
    </row>
    <row r="51" spans="1:98" x14ac:dyDescent="0.25">
      <c r="A51" s="535">
        <v>6</v>
      </c>
      <c r="B51" s="536"/>
      <c r="C51" s="536"/>
      <c r="D51" s="537"/>
      <c r="E51" s="575" t="s">
        <v>307</v>
      </c>
      <c r="F51" s="576"/>
      <c r="G51" s="576"/>
      <c r="H51" s="576"/>
      <c r="I51" s="576"/>
      <c r="J51" s="576"/>
      <c r="K51" s="576"/>
      <c r="L51" s="576"/>
      <c r="M51" s="576"/>
      <c r="N51" s="576"/>
      <c r="O51" s="576"/>
      <c r="P51" s="576"/>
      <c r="Q51" s="576"/>
      <c r="R51" s="576"/>
      <c r="S51" s="576"/>
      <c r="T51" s="576"/>
      <c r="U51" s="576"/>
      <c r="V51" s="576"/>
      <c r="W51" s="576"/>
      <c r="X51" s="576"/>
      <c r="Y51" s="576"/>
      <c r="Z51" s="576"/>
      <c r="AA51" s="576"/>
      <c r="AB51" s="576"/>
      <c r="AC51" s="576"/>
      <c r="AD51" s="576"/>
      <c r="AE51" s="576"/>
      <c r="AF51" s="576"/>
      <c r="AG51" s="576"/>
      <c r="AH51" s="576"/>
      <c r="AI51" s="576"/>
      <c r="AJ51" s="576"/>
      <c r="AK51" s="576"/>
      <c r="AL51" s="576"/>
      <c r="AM51" s="576"/>
      <c r="AN51" s="576"/>
      <c r="AO51" s="576"/>
      <c r="AP51" s="576"/>
      <c r="AQ51" s="576"/>
      <c r="AR51" s="576"/>
      <c r="AS51" s="576"/>
      <c r="AT51" s="576"/>
      <c r="AU51" s="576"/>
      <c r="AV51" s="576"/>
      <c r="AW51" s="576"/>
      <c r="AX51" s="576"/>
      <c r="AY51" s="576"/>
      <c r="AZ51" s="576"/>
      <c r="BA51" s="576"/>
      <c r="BB51" s="576"/>
      <c r="BC51" s="577"/>
      <c r="BD51" s="538">
        <v>1</v>
      </c>
      <c r="BE51" s="539"/>
      <c r="BF51" s="539"/>
      <c r="BG51" s="539"/>
      <c r="BH51" s="539"/>
      <c r="BI51" s="539"/>
      <c r="BJ51" s="539"/>
      <c r="BK51" s="539"/>
      <c r="BL51" s="539"/>
      <c r="BM51" s="540"/>
      <c r="BN51" s="520">
        <v>5000</v>
      </c>
      <c r="BO51" s="521"/>
      <c r="BP51" s="521"/>
      <c r="BQ51" s="521"/>
      <c r="BR51" s="521"/>
      <c r="BS51" s="521"/>
      <c r="BT51" s="521"/>
      <c r="BU51" s="521"/>
      <c r="BV51" s="521"/>
      <c r="BW51" s="521"/>
      <c r="BX51" s="521"/>
      <c r="BY51" s="521"/>
      <c r="BZ51" s="521"/>
      <c r="CA51" s="521"/>
      <c r="CB51" s="522"/>
    </row>
    <row r="52" spans="1:98" x14ac:dyDescent="0.25">
      <c r="A52" s="425">
        <v>7</v>
      </c>
      <c r="B52" s="426"/>
      <c r="C52" s="426"/>
      <c r="D52" s="427"/>
      <c r="E52" s="422" t="s">
        <v>419</v>
      </c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3"/>
      <c r="AI52" s="423"/>
      <c r="AJ52" s="423"/>
      <c r="AK52" s="423"/>
      <c r="AL52" s="423"/>
      <c r="AM52" s="423"/>
      <c r="AN52" s="423"/>
      <c r="AO52" s="423"/>
      <c r="AP52" s="423"/>
      <c r="AQ52" s="423"/>
      <c r="AR52" s="423"/>
      <c r="AS52" s="423"/>
      <c r="AT52" s="423"/>
      <c r="AU52" s="423"/>
      <c r="AV52" s="423"/>
      <c r="AW52" s="423"/>
      <c r="AX52" s="423"/>
      <c r="AY52" s="423"/>
      <c r="AZ52" s="423"/>
      <c r="BA52" s="423"/>
      <c r="BB52" s="423"/>
      <c r="BC52" s="424"/>
      <c r="BD52" s="407">
        <v>1</v>
      </c>
      <c r="BE52" s="408"/>
      <c r="BF52" s="408"/>
      <c r="BG52" s="408"/>
      <c r="BH52" s="408"/>
      <c r="BI52" s="408"/>
      <c r="BJ52" s="408"/>
      <c r="BK52" s="408"/>
      <c r="BL52" s="408"/>
      <c r="BM52" s="409"/>
      <c r="BN52" s="520">
        <v>1662</v>
      </c>
      <c r="BO52" s="521"/>
      <c r="BP52" s="521"/>
      <c r="BQ52" s="521"/>
      <c r="BR52" s="521"/>
      <c r="BS52" s="521"/>
      <c r="BT52" s="521"/>
      <c r="BU52" s="521"/>
      <c r="BV52" s="521"/>
      <c r="BW52" s="521"/>
      <c r="BX52" s="521"/>
      <c r="BY52" s="521"/>
      <c r="BZ52" s="521"/>
      <c r="CA52" s="521"/>
      <c r="CB52" s="522"/>
    </row>
    <row r="53" spans="1:98" x14ac:dyDescent="0.25">
      <c r="A53" s="425">
        <v>8</v>
      </c>
      <c r="B53" s="426"/>
      <c r="C53" s="426"/>
      <c r="D53" s="427"/>
      <c r="E53" s="422" t="s">
        <v>460</v>
      </c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3"/>
      <c r="AI53" s="423"/>
      <c r="AJ53" s="423"/>
      <c r="AK53" s="423"/>
      <c r="AL53" s="423"/>
      <c r="AM53" s="423"/>
      <c r="AN53" s="423"/>
      <c r="AO53" s="423"/>
      <c r="AP53" s="423"/>
      <c r="AQ53" s="423"/>
      <c r="AR53" s="423"/>
      <c r="AS53" s="423"/>
      <c r="AT53" s="423"/>
      <c r="AU53" s="423"/>
      <c r="AV53" s="423"/>
      <c r="AW53" s="423"/>
      <c r="AX53" s="423"/>
      <c r="AY53" s="423"/>
      <c r="AZ53" s="423"/>
      <c r="BA53" s="423"/>
      <c r="BB53" s="423"/>
      <c r="BC53" s="424"/>
      <c r="BD53" s="407">
        <v>1</v>
      </c>
      <c r="BE53" s="408"/>
      <c r="BF53" s="408"/>
      <c r="BG53" s="408"/>
      <c r="BH53" s="408"/>
      <c r="BI53" s="408"/>
      <c r="BJ53" s="408"/>
      <c r="BK53" s="408"/>
      <c r="BL53" s="408"/>
      <c r="BM53" s="409"/>
      <c r="BN53" s="520">
        <v>13400</v>
      </c>
      <c r="BO53" s="521"/>
      <c r="BP53" s="521"/>
      <c r="BQ53" s="521"/>
      <c r="BR53" s="521"/>
      <c r="BS53" s="521"/>
      <c r="BT53" s="521"/>
      <c r="BU53" s="521"/>
      <c r="BV53" s="521"/>
      <c r="BW53" s="521"/>
      <c r="BX53" s="521"/>
      <c r="BY53" s="521"/>
      <c r="BZ53" s="521"/>
      <c r="CA53" s="521"/>
      <c r="CB53" s="522"/>
    </row>
    <row r="54" spans="1:98" x14ac:dyDescent="0.25">
      <c r="A54" s="425">
        <v>9</v>
      </c>
      <c r="B54" s="426"/>
      <c r="C54" s="426"/>
      <c r="D54" s="427"/>
      <c r="E54" s="422" t="s">
        <v>420</v>
      </c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3"/>
      <c r="AI54" s="423"/>
      <c r="AJ54" s="423"/>
      <c r="AK54" s="423"/>
      <c r="AL54" s="423"/>
      <c r="AM54" s="423"/>
      <c r="AN54" s="423"/>
      <c r="AO54" s="423"/>
      <c r="AP54" s="423"/>
      <c r="AQ54" s="423"/>
      <c r="AR54" s="423"/>
      <c r="AS54" s="423"/>
      <c r="AT54" s="423"/>
      <c r="AU54" s="423"/>
      <c r="AV54" s="423"/>
      <c r="AW54" s="423"/>
      <c r="AX54" s="423"/>
      <c r="AY54" s="423"/>
      <c r="AZ54" s="423"/>
      <c r="BA54" s="423"/>
      <c r="BB54" s="423"/>
      <c r="BC54" s="424"/>
      <c r="BD54" s="407">
        <v>1</v>
      </c>
      <c r="BE54" s="408"/>
      <c r="BF54" s="408"/>
      <c r="BG54" s="408"/>
      <c r="BH54" s="408"/>
      <c r="BI54" s="408"/>
      <c r="BJ54" s="408"/>
      <c r="BK54" s="408"/>
      <c r="BL54" s="408"/>
      <c r="BM54" s="409"/>
      <c r="BN54" s="520">
        <v>3226</v>
      </c>
      <c r="BO54" s="521"/>
      <c r="BP54" s="521"/>
      <c r="BQ54" s="521"/>
      <c r="BR54" s="521"/>
      <c r="BS54" s="521"/>
      <c r="BT54" s="521"/>
      <c r="BU54" s="521"/>
      <c r="BV54" s="521"/>
      <c r="BW54" s="521"/>
      <c r="BX54" s="521"/>
      <c r="BY54" s="521"/>
      <c r="BZ54" s="521"/>
      <c r="CA54" s="521"/>
      <c r="CB54" s="522"/>
    </row>
    <row r="55" spans="1:98" x14ac:dyDescent="0.25">
      <c r="A55" s="425">
        <v>10</v>
      </c>
      <c r="B55" s="426"/>
      <c r="C55" s="426"/>
      <c r="D55" s="427"/>
      <c r="E55" s="422" t="s">
        <v>421</v>
      </c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3"/>
      <c r="AF55" s="423"/>
      <c r="AG55" s="423"/>
      <c r="AH55" s="423"/>
      <c r="AI55" s="423"/>
      <c r="AJ55" s="423"/>
      <c r="AK55" s="423"/>
      <c r="AL55" s="423"/>
      <c r="AM55" s="423"/>
      <c r="AN55" s="423"/>
      <c r="AO55" s="423"/>
      <c r="AP55" s="423"/>
      <c r="AQ55" s="423"/>
      <c r="AR55" s="423"/>
      <c r="AS55" s="423"/>
      <c r="AT55" s="423"/>
      <c r="AU55" s="423"/>
      <c r="AV55" s="423"/>
      <c r="AW55" s="423"/>
      <c r="AX55" s="423"/>
      <c r="AY55" s="423"/>
      <c r="AZ55" s="423"/>
      <c r="BA55" s="423"/>
      <c r="BB55" s="423"/>
      <c r="BC55" s="424"/>
      <c r="BD55" s="407">
        <v>1</v>
      </c>
      <c r="BE55" s="408"/>
      <c r="BF55" s="408"/>
      <c r="BG55" s="408"/>
      <c r="BH55" s="408"/>
      <c r="BI55" s="408"/>
      <c r="BJ55" s="408"/>
      <c r="BK55" s="408"/>
      <c r="BL55" s="408"/>
      <c r="BM55" s="409"/>
      <c r="BN55" s="520">
        <v>522600</v>
      </c>
      <c r="BO55" s="521"/>
      <c r="BP55" s="521"/>
      <c r="BQ55" s="521"/>
      <c r="BR55" s="521"/>
      <c r="BS55" s="521"/>
      <c r="BT55" s="521"/>
      <c r="BU55" s="521"/>
      <c r="BV55" s="521"/>
      <c r="BW55" s="521"/>
      <c r="BX55" s="521"/>
      <c r="BY55" s="521"/>
      <c r="BZ55" s="521"/>
      <c r="CA55" s="521"/>
      <c r="CB55" s="522"/>
    </row>
    <row r="56" spans="1:98" x14ac:dyDescent="0.25">
      <c r="A56" s="425">
        <v>11</v>
      </c>
      <c r="B56" s="426"/>
      <c r="C56" s="426"/>
      <c r="D56" s="427"/>
      <c r="E56" s="422" t="s">
        <v>422</v>
      </c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23"/>
      <c r="AG56" s="423"/>
      <c r="AH56" s="423"/>
      <c r="AI56" s="423"/>
      <c r="AJ56" s="423"/>
      <c r="AK56" s="423"/>
      <c r="AL56" s="423"/>
      <c r="AM56" s="423"/>
      <c r="AN56" s="423"/>
      <c r="AO56" s="423"/>
      <c r="AP56" s="423"/>
      <c r="AQ56" s="423"/>
      <c r="AR56" s="423"/>
      <c r="AS56" s="423"/>
      <c r="AT56" s="423"/>
      <c r="AU56" s="423"/>
      <c r="AV56" s="423"/>
      <c r="AW56" s="423"/>
      <c r="AX56" s="423"/>
      <c r="AY56" s="423"/>
      <c r="AZ56" s="423"/>
      <c r="BA56" s="423"/>
      <c r="BB56" s="423"/>
      <c r="BC56" s="424"/>
      <c r="BD56" s="407">
        <v>1</v>
      </c>
      <c r="BE56" s="408"/>
      <c r="BF56" s="408"/>
      <c r="BG56" s="408"/>
      <c r="BH56" s="408"/>
      <c r="BI56" s="408"/>
      <c r="BJ56" s="408"/>
      <c r="BK56" s="408"/>
      <c r="BL56" s="408"/>
      <c r="BM56" s="409"/>
      <c r="BN56" s="520">
        <v>164538</v>
      </c>
      <c r="BO56" s="521"/>
      <c r="BP56" s="521"/>
      <c r="BQ56" s="521"/>
      <c r="BR56" s="521"/>
      <c r="BS56" s="521"/>
      <c r="BT56" s="521"/>
      <c r="BU56" s="521"/>
      <c r="BV56" s="521"/>
      <c r="BW56" s="521"/>
      <c r="BX56" s="521"/>
      <c r="BY56" s="521"/>
      <c r="BZ56" s="521"/>
      <c r="CA56" s="521"/>
      <c r="CB56" s="522"/>
    </row>
    <row r="57" spans="1:98" x14ac:dyDescent="0.25">
      <c r="A57" s="425">
        <v>12</v>
      </c>
      <c r="B57" s="426"/>
      <c r="C57" s="426"/>
      <c r="D57" s="427"/>
      <c r="E57" s="422" t="s">
        <v>423</v>
      </c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3"/>
      <c r="AG57" s="423"/>
      <c r="AH57" s="423"/>
      <c r="AI57" s="423"/>
      <c r="AJ57" s="423"/>
      <c r="AK57" s="423"/>
      <c r="AL57" s="423"/>
      <c r="AM57" s="423"/>
      <c r="AN57" s="423"/>
      <c r="AO57" s="423"/>
      <c r="AP57" s="423"/>
      <c r="AQ57" s="423"/>
      <c r="AR57" s="423"/>
      <c r="AS57" s="423"/>
      <c r="AT57" s="423"/>
      <c r="AU57" s="423"/>
      <c r="AV57" s="423"/>
      <c r="AW57" s="423"/>
      <c r="AX57" s="423"/>
      <c r="AY57" s="423"/>
      <c r="AZ57" s="423"/>
      <c r="BA57" s="423"/>
      <c r="BB57" s="423"/>
      <c r="BC57" s="424"/>
      <c r="BD57" s="407">
        <v>2</v>
      </c>
      <c r="BE57" s="408"/>
      <c r="BF57" s="408"/>
      <c r="BG57" s="408"/>
      <c r="BH57" s="408"/>
      <c r="BI57" s="408"/>
      <c r="BJ57" s="408"/>
      <c r="BK57" s="408"/>
      <c r="BL57" s="408"/>
      <c r="BM57" s="409"/>
      <c r="BN57" s="410">
        <v>641974</v>
      </c>
      <c r="BO57" s="591"/>
      <c r="BP57" s="591"/>
      <c r="BQ57" s="591"/>
      <c r="BR57" s="591"/>
      <c r="BS57" s="591"/>
      <c r="BT57" s="591"/>
      <c r="BU57" s="591"/>
      <c r="BV57" s="591"/>
      <c r="BW57" s="591"/>
      <c r="BX57" s="591"/>
      <c r="BY57" s="591"/>
      <c r="BZ57" s="591"/>
      <c r="CA57" s="591"/>
      <c r="CB57" s="592"/>
    </row>
    <row r="58" spans="1:98" x14ac:dyDescent="0.25">
      <c r="A58" s="535">
        <v>13</v>
      </c>
      <c r="B58" s="536"/>
      <c r="C58" s="536"/>
      <c r="D58" s="537"/>
      <c r="E58" s="553" t="s">
        <v>424</v>
      </c>
      <c r="F58" s="554"/>
      <c r="G58" s="554"/>
      <c r="H58" s="554"/>
      <c r="I58" s="554"/>
      <c r="J58" s="554"/>
      <c r="K58" s="554"/>
      <c r="L58" s="554"/>
      <c r="M58" s="554"/>
      <c r="N58" s="554"/>
      <c r="O58" s="554"/>
      <c r="P58" s="554"/>
      <c r="Q58" s="554"/>
      <c r="R58" s="554"/>
      <c r="S58" s="554"/>
      <c r="T58" s="554"/>
      <c r="U58" s="554"/>
      <c r="V58" s="554"/>
      <c r="W58" s="554"/>
      <c r="X58" s="554"/>
      <c r="Y58" s="554"/>
      <c r="Z58" s="554"/>
      <c r="AA58" s="554"/>
      <c r="AB58" s="554"/>
      <c r="AC58" s="554"/>
      <c r="AD58" s="554"/>
      <c r="AE58" s="554"/>
      <c r="AF58" s="554"/>
      <c r="AG58" s="554"/>
      <c r="AH58" s="554"/>
      <c r="AI58" s="554"/>
      <c r="AJ58" s="554"/>
      <c r="AK58" s="554"/>
      <c r="AL58" s="554"/>
      <c r="AM58" s="554"/>
      <c r="AN58" s="554"/>
      <c r="AO58" s="554"/>
      <c r="AP58" s="554"/>
      <c r="AQ58" s="554"/>
      <c r="AR58" s="554"/>
      <c r="AS58" s="554"/>
      <c r="AT58" s="554"/>
      <c r="AU58" s="554"/>
      <c r="AV58" s="554"/>
      <c r="AW58" s="554"/>
      <c r="AX58" s="554"/>
      <c r="AY58" s="554"/>
      <c r="AZ58" s="554"/>
      <c r="BA58" s="554"/>
      <c r="BB58" s="554"/>
      <c r="BC58" s="555"/>
      <c r="BD58" s="538">
        <v>1</v>
      </c>
      <c r="BE58" s="539"/>
      <c r="BF58" s="539"/>
      <c r="BG58" s="539"/>
      <c r="BH58" s="539"/>
      <c r="BI58" s="539"/>
      <c r="BJ58" s="539"/>
      <c r="BK58" s="539"/>
      <c r="BL58" s="539"/>
      <c r="BM58" s="540"/>
      <c r="BN58" s="520">
        <v>54</v>
      </c>
      <c r="BO58" s="521"/>
      <c r="BP58" s="521"/>
      <c r="BQ58" s="521"/>
      <c r="BR58" s="521"/>
      <c r="BS58" s="521"/>
      <c r="BT58" s="521"/>
      <c r="BU58" s="521"/>
      <c r="BV58" s="521"/>
      <c r="BW58" s="521"/>
      <c r="BX58" s="521"/>
      <c r="BY58" s="521"/>
      <c r="BZ58" s="521"/>
      <c r="CA58" s="521"/>
      <c r="CB58" s="522"/>
      <c r="CT58" s="26">
        <v>140000</v>
      </c>
    </row>
    <row r="59" spans="1:98" x14ac:dyDescent="0.25">
      <c r="A59" s="535">
        <v>14</v>
      </c>
      <c r="B59" s="536"/>
      <c r="C59" s="536"/>
      <c r="D59" s="537"/>
      <c r="E59" s="575" t="s">
        <v>289</v>
      </c>
      <c r="F59" s="576"/>
      <c r="G59" s="576"/>
      <c r="H59" s="576"/>
      <c r="I59" s="576"/>
      <c r="J59" s="576"/>
      <c r="K59" s="576"/>
      <c r="L59" s="576"/>
      <c r="M59" s="576"/>
      <c r="N59" s="576"/>
      <c r="O59" s="576"/>
      <c r="P59" s="576"/>
      <c r="Q59" s="576"/>
      <c r="R59" s="576"/>
      <c r="S59" s="576"/>
      <c r="T59" s="576"/>
      <c r="U59" s="576"/>
      <c r="V59" s="576"/>
      <c r="W59" s="576"/>
      <c r="X59" s="576"/>
      <c r="Y59" s="576"/>
      <c r="Z59" s="576"/>
      <c r="AA59" s="576"/>
      <c r="AB59" s="576"/>
      <c r="AC59" s="576"/>
      <c r="AD59" s="576"/>
      <c r="AE59" s="576"/>
      <c r="AF59" s="576"/>
      <c r="AG59" s="576"/>
      <c r="AH59" s="576"/>
      <c r="AI59" s="576"/>
      <c r="AJ59" s="576"/>
      <c r="AK59" s="576"/>
      <c r="AL59" s="576"/>
      <c r="AM59" s="576"/>
      <c r="AN59" s="576"/>
      <c r="AO59" s="576"/>
      <c r="AP59" s="576"/>
      <c r="AQ59" s="576"/>
      <c r="AR59" s="576"/>
      <c r="AS59" s="576"/>
      <c r="AT59" s="576"/>
      <c r="AU59" s="576"/>
      <c r="AV59" s="576"/>
      <c r="AW59" s="576"/>
      <c r="AX59" s="576"/>
      <c r="AY59" s="576"/>
      <c r="AZ59" s="576"/>
      <c r="BA59" s="576"/>
      <c r="BB59" s="576"/>
      <c r="BC59" s="577"/>
      <c r="BD59" s="538">
        <v>1</v>
      </c>
      <c r="BE59" s="539"/>
      <c r="BF59" s="539"/>
      <c r="BG59" s="539"/>
      <c r="BH59" s="539"/>
      <c r="BI59" s="539"/>
      <c r="BJ59" s="539"/>
      <c r="BK59" s="539"/>
      <c r="BL59" s="539"/>
      <c r="BM59" s="540"/>
      <c r="BN59" s="520">
        <v>1000</v>
      </c>
      <c r="BO59" s="521"/>
      <c r="BP59" s="521"/>
      <c r="BQ59" s="521"/>
      <c r="BR59" s="521"/>
      <c r="BS59" s="521"/>
      <c r="BT59" s="521"/>
      <c r="BU59" s="521"/>
      <c r="BV59" s="521"/>
      <c r="BW59" s="521"/>
      <c r="BX59" s="521"/>
      <c r="BY59" s="521"/>
      <c r="BZ59" s="521"/>
      <c r="CA59" s="521"/>
      <c r="CB59" s="522"/>
    </row>
    <row r="60" spans="1:98" x14ac:dyDescent="0.25">
      <c r="A60" s="526"/>
      <c r="B60" s="527"/>
      <c r="C60" s="527"/>
      <c r="D60" s="528"/>
      <c r="E60" s="529" t="s">
        <v>120</v>
      </c>
      <c r="F60" s="530"/>
      <c r="G60" s="530"/>
      <c r="H60" s="530"/>
      <c r="I60" s="530"/>
      <c r="J60" s="530"/>
      <c r="K60" s="530"/>
      <c r="L60" s="530"/>
      <c r="M60" s="530"/>
      <c r="N60" s="530"/>
      <c r="O60" s="530"/>
      <c r="P60" s="530"/>
      <c r="Q60" s="530"/>
      <c r="R60" s="530"/>
      <c r="S60" s="530"/>
      <c r="T60" s="530"/>
      <c r="U60" s="530"/>
      <c r="V60" s="530"/>
      <c r="W60" s="530"/>
      <c r="X60" s="530"/>
      <c r="Y60" s="530"/>
      <c r="Z60" s="530"/>
      <c r="AA60" s="530"/>
      <c r="AB60" s="530"/>
      <c r="AC60" s="530"/>
      <c r="AD60" s="530"/>
      <c r="AE60" s="530"/>
      <c r="AF60" s="530"/>
      <c r="AG60" s="530"/>
      <c r="AH60" s="530"/>
      <c r="AI60" s="530"/>
      <c r="AJ60" s="530"/>
      <c r="AK60" s="530"/>
      <c r="AL60" s="530"/>
      <c r="AM60" s="530"/>
      <c r="AN60" s="530"/>
      <c r="AO60" s="530"/>
      <c r="AP60" s="530"/>
      <c r="AQ60" s="530"/>
      <c r="AR60" s="530"/>
      <c r="AS60" s="530"/>
      <c r="AT60" s="530"/>
      <c r="AU60" s="530"/>
      <c r="AV60" s="530"/>
      <c r="AW60" s="530"/>
      <c r="AX60" s="530"/>
      <c r="AY60" s="530"/>
      <c r="AZ60" s="530"/>
      <c r="BA60" s="530"/>
      <c r="BB60" s="530"/>
      <c r="BC60" s="531"/>
      <c r="BD60" s="538" t="s">
        <v>9</v>
      </c>
      <c r="BE60" s="539"/>
      <c r="BF60" s="539"/>
      <c r="BG60" s="539"/>
      <c r="BH60" s="539"/>
      <c r="BI60" s="539"/>
      <c r="BJ60" s="539"/>
      <c r="BK60" s="539"/>
      <c r="BL60" s="539"/>
      <c r="BM60" s="540"/>
      <c r="BN60" s="520">
        <f>SUM(BN46:CB59)</f>
        <v>1456422</v>
      </c>
      <c r="BO60" s="589"/>
      <c r="BP60" s="589"/>
      <c r="BQ60" s="589"/>
      <c r="BR60" s="589"/>
      <c r="BS60" s="589"/>
      <c r="BT60" s="589"/>
      <c r="BU60" s="589"/>
      <c r="BV60" s="589"/>
      <c r="BW60" s="589"/>
      <c r="BX60" s="589"/>
      <c r="BY60" s="589"/>
      <c r="BZ60" s="589"/>
      <c r="CA60" s="589"/>
      <c r="CB60" s="590"/>
    </row>
    <row r="61" spans="1:98" x14ac:dyDescent="0.25">
      <c r="A61" s="526"/>
      <c r="B61" s="527"/>
      <c r="C61" s="527"/>
      <c r="D61" s="528"/>
      <c r="E61" s="529" t="s">
        <v>121</v>
      </c>
      <c r="F61" s="530"/>
      <c r="G61" s="530"/>
      <c r="H61" s="530"/>
      <c r="I61" s="530"/>
      <c r="J61" s="530"/>
      <c r="K61" s="530"/>
      <c r="L61" s="530"/>
      <c r="M61" s="530"/>
      <c r="N61" s="530"/>
      <c r="O61" s="530"/>
      <c r="P61" s="530"/>
      <c r="Q61" s="530"/>
      <c r="R61" s="530"/>
      <c r="S61" s="530"/>
      <c r="T61" s="530"/>
      <c r="U61" s="530"/>
      <c r="V61" s="530"/>
      <c r="W61" s="530"/>
      <c r="X61" s="530"/>
      <c r="Y61" s="530"/>
      <c r="Z61" s="530"/>
      <c r="AA61" s="530"/>
      <c r="AB61" s="530"/>
      <c r="AC61" s="530"/>
      <c r="AD61" s="530"/>
      <c r="AE61" s="530"/>
      <c r="AF61" s="530"/>
      <c r="AG61" s="530"/>
      <c r="AH61" s="530"/>
      <c r="AI61" s="530"/>
      <c r="AJ61" s="530"/>
      <c r="AK61" s="530"/>
      <c r="AL61" s="530"/>
      <c r="AM61" s="530"/>
      <c r="AN61" s="530"/>
      <c r="AO61" s="530"/>
      <c r="AP61" s="530"/>
      <c r="AQ61" s="530"/>
      <c r="AR61" s="530"/>
      <c r="AS61" s="530"/>
      <c r="AT61" s="530"/>
      <c r="AU61" s="530"/>
      <c r="AV61" s="530"/>
      <c r="AW61" s="530"/>
      <c r="AX61" s="530"/>
      <c r="AY61" s="530"/>
      <c r="AZ61" s="530"/>
      <c r="BA61" s="530"/>
      <c r="BB61" s="530"/>
      <c r="BC61" s="531"/>
      <c r="BD61" s="538" t="s">
        <v>9</v>
      </c>
      <c r="BE61" s="539"/>
      <c r="BF61" s="539"/>
      <c r="BG61" s="539"/>
      <c r="BH61" s="539"/>
      <c r="BI61" s="539"/>
      <c r="BJ61" s="539"/>
      <c r="BK61" s="539"/>
      <c r="BL61" s="539"/>
      <c r="BM61" s="540"/>
      <c r="BN61" s="612">
        <f>BN60</f>
        <v>1456422</v>
      </c>
      <c r="BO61" s="613"/>
      <c r="BP61" s="613"/>
      <c r="BQ61" s="613"/>
      <c r="BR61" s="613"/>
      <c r="BS61" s="613"/>
      <c r="BT61" s="613"/>
      <c r="BU61" s="613"/>
      <c r="BV61" s="613"/>
      <c r="BW61" s="613"/>
      <c r="BX61" s="613"/>
      <c r="BY61" s="613"/>
      <c r="BZ61" s="613"/>
      <c r="CA61" s="613"/>
      <c r="CB61" s="614"/>
    </row>
    <row r="62" spans="1:98" x14ac:dyDescent="0.25">
      <c r="A62" s="153"/>
      <c r="B62" s="153"/>
      <c r="C62" s="153"/>
      <c r="D62" s="153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</row>
    <row r="63" spans="1:98" ht="15.6" x14ac:dyDescent="0.3">
      <c r="A63" s="562" t="s">
        <v>308</v>
      </c>
      <c r="B63" s="562"/>
      <c r="C63" s="562"/>
      <c r="D63" s="562"/>
      <c r="E63" s="562"/>
      <c r="F63" s="562"/>
      <c r="G63" s="562"/>
      <c r="H63" s="562"/>
      <c r="I63" s="562"/>
      <c r="J63" s="562"/>
      <c r="K63" s="562"/>
      <c r="L63" s="562"/>
      <c r="M63" s="562"/>
      <c r="N63" s="562"/>
      <c r="O63" s="562"/>
      <c r="P63" s="562"/>
      <c r="Q63" s="562"/>
      <c r="R63" s="562"/>
      <c r="S63" s="562"/>
      <c r="T63" s="562"/>
      <c r="U63" s="562"/>
      <c r="V63" s="562"/>
      <c r="W63" s="562"/>
      <c r="X63" s="562"/>
      <c r="Y63" s="562"/>
      <c r="Z63" s="562"/>
      <c r="AA63" s="562"/>
      <c r="AB63" s="562"/>
      <c r="AC63" s="562"/>
      <c r="AD63" s="562"/>
      <c r="AE63" s="562"/>
      <c r="AF63" s="562"/>
      <c r="AG63" s="562"/>
      <c r="AH63" s="562"/>
      <c r="AI63" s="562"/>
      <c r="AJ63" s="562"/>
      <c r="AK63" s="562"/>
      <c r="AL63" s="562"/>
      <c r="AM63" s="562"/>
      <c r="AN63" s="562"/>
      <c r="AO63" s="562"/>
      <c r="AP63" s="562"/>
      <c r="AQ63" s="562"/>
      <c r="AR63" s="562"/>
      <c r="AS63" s="562"/>
      <c r="AT63" s="562"/>
      <c r="AU63" s="562"/>
      <c r="AV63" s="562"/>
      <c r="AW63" s="562"/>
      <c r="AX63" s="562"/>
      <c r="AY63" s="562"/>
      <c r="AZ63" s="562"/>
      <c r="BA63" s="562"/>
      <c r="BB63" s="562"/>
      <c r="BC63" s="562"/>
      <c r="BD63" s="562"/>
      <c r="BE63" s="562"/>
      <c r="BF63" s="562"/>
      <c r="BG63" s="562"/>
      <c r="BH63" s="562"/>
      <c r="BI63" s="562"/>
      <c r="BJ63" s="562"/>
      <c r="BK63" s="562"/>
      <c r="BL63" s="562"/>
      <c r="BM63" s="562"/>
      <c r="BN63" s="562"/>
      <c r="BO63" s="562"/>
      <c r="BP63" s="562"/>
      <c r="BQ63" s="562"/>
      <c r="BR63" s="562"/>
      <c r="BS63" s="562"/>
      <c r="BT63" s="562"/>
      <c r="BU63" s="562"/>
      <c r="BV63" s="562"/>
      <c r="BW63" s="562"/>
      <c r="BX63" s="562"/>
      <c r="BY63" s="562"/>
      <c r="BZ63" s="562"/>
      <c r="CA63" s="562"/>
      <c r="CB63" s="562"/>
    </row>
    <row r="64" spans="1:98" x14ac:dyDescent="0.25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</row>
    <row r="65" spans="1:81" x14ac:dyDescent="0.25">
      <c r="A65" s="572" t="s">
        <v>88</v>
      </c>
      <c r="B65" s="573"/>
      <c r="C65" s="573"/>
      <c r="D65" s="574"/>
      <c r="E65" s="572" t="s">
        <v>122</v>
      </c>
      <c r="F65" s="573"/>
      <c r="G65" s="573"/>
      <c r="H65" s="573"/>
      <c r="I65" s="573"/>
      <c r="J65" s="573"/>
      <c r="K65" s="573"/>
      <c r="L65" s="573"/>
      <c r="M65" s="573"/>
      <c r="N65" s="573"/>
      <c r="O65" s="573"/>
      <c r="P65" s="573"/>
      <c r="Q65" s="573"/>
      <c r="R65" s="573"/>
      <c r="S65" s="573"/>
      <c r="T65" s="573"/>
      <c r="U65" s="573"/>
      <c r="V65" s="573"/>
      <c r="W65" s="573"/>
      <c r="X65" s="573"/>
      <c r="Y65" s="573"/>
      <c r="Z65" s="573"/>
      <c r="AA65" s="573"/>
      <c r="AB65" s="573"/>
      <c r="AC65" s="573"/>
      <c r="AD65" s="573"/>
      <c r="AE65" s="573"/>
      <c r="AF65" s="573"/>
      <c r="AG65" s="573"/>
      <c r="AH65" s="573"/>
      <c r="AI65" s="573"/>
      <c r="AJ65" s="573"/>
      <c r="AK65" s="573"/>
      <c r="AL65" s="573"/>
      <c r="AM65" s="573"/>
      <c r="AN65" s="573"/>
      <c r="AO65" s="573"/>
      <c r="AP65" s="573"/>
      <c r="AQ65" s="573"/>
      <c r="AR65" s="573"/>
      <c r="AS65" s="573"/>
      <c r="AT65" s="573"/>
      <c r="AU65" s="573"/>
      <c r="AV65" s="573"/>
      <c r="AW65" s="573"/>
      <c r="AX65" s="573"/>
      <c r="AY65" s="573"/>
      <c r="AZ65" s="573"/>
      <c r="BA65" s="573"/>
      <c r="BB65" s="573"/>
      <c r="BC65" s="574"/>
      <c r="BD65" s="572" t="s">
        <v>124</v>
      </c>
      <c r="BE65" s="573"/>
      <c r="BF65" s="573"/>
      <c r="BG65" s="573"/>
      <c r="BH65" s="573"/>
      <c r="BI65" s="573"/>
      <c r="BJ65" s="573"/>
      <c r="BK65" s="573"/>
      <c r="BL65" s="573"/>
      <c r="BM65" s="574"/>
      <c r="BN65" s="572" t="s">
        <v>194</v>
      </c>
      <c r="BO65" s="573"/>
      <c r="BP65" s="573"/>
      <c r="BQ65" s="573"/>
      <c r="BR65" s="573"/>
      <c r="BS65" s="573"/>
      <c r="BT65" s="573"/>
      <c r="BU65" s="573"/>
      <c r="BV65" s="573"/>
      <c r="BW65" s="573"/>
      <c r="BX65" s="573"/>
      <c r="BY65" s="573"/>
      <c r="BZ65" s="573"/>
      <c r="CA65" s="573"/>
      <c r="CB65" s="574"/>
    </row>
    <row r="66" spans="1:81" x14ac:dyDescent="0.25">
      <c r="A66" s="532" t="s">
        <v>95</v>
      </c>
      <c r="B66" s="533"/>
      <c r="C66" s="533"/>
      <c r="D66" s="534"/>
      <c r="E66" s="532"/>
      <c r="F66" s="533"/>
      <c r="G66" s="533"/>
      <c r="H66" s="533"/>
      <c r="I66" s="533"/>
      <c r="J66" s="533"/>
      <c r="K66" s="533"/>
      <c r="L66" s="533"/>
      <c r="M66" s="533"/>
      <c r="N66" s="533"/>
      <c r="O66" s="533"/>
      <c r="P66" s="533"/>
      <c r="Q66" s="533"/>
      <c r="R66" s="533"/>
      <c r="S66" s="533"/>
      <c r="T66" s="533"/>
      <c r="U66" s="533"/>
      <c r="V66" s="533"/>
      <c r="W66" s="533"/>
      <c r="X66" s="533"/>
      <c r="Y66" s="533"/>
      <c r="Z66" s="533"/>
      <c r="AA66" s="533"/>
      <c r="AB66" s="533"/>
      <c r="AC66" s="533"/>
      <c r="AD66" s="533"/>
      <c r="AE66" s="533"/>
      <c r="AF66" s="533"/>
      <c r="AG66" s="533"/>
      <c r="AH66" s="533"/>
      <c r="AI66" s="533"/>
      <c r="AJ66" s="533"/>
      <c r="AK66" s="533"/>
      <c r="AL66" s="533"/>
      <c r="AM66" s="533"/>
      <c r="AN66" s="533"/>
      <c r="AO66" s="533"/>
      <c r="AP66" s="533"/>
      <c r="AQ66" s="533"/>
      <c r="AR66" s="533"/>
      <c r="AS66" s="533"/>
      <c r="AT66" s="533"/>
      <c r="AU66" s="533"/>
      <c r="AV66" s="533"/>
      <c r="AW66" s="533"/>
      <c r="AX66" s="533"/>
      <c r="AY66" s="533"/>
      <c r="AZ66" s="533"/>
      <c r="BA66" s="533"/>
      <c r="BB66" s="533"/>
      <c r="BC66" s="534"/>
      <c r="BD66" s="532" t="s">
        <v>225</v>
      </c>
      <c r="BE66" s="533"/>
      <c r="BF66" s="533"/>
      <c r="BG66" s="533"/>
      <c r="BH66" s="533"/>
      <c r="BI66" s="533"/>
      <c r="BJ66" s="533"/>
      <c r="BK66" s="533"/>
      <c r="BL66" s="533"/>
      <c r="BM66" s="534"/>
      <c r="BN66" s="532" t="s">
        <v>226</v>
      </c>
      <c r="BO66" s="533"/>
      <c r="BP66" s="533"/>
      <c r="BQ66" s="533"/>
      <c r="BR66" s="533"/>
      <c r="BS66" s="533"/>
      <c r="BT66" s="533"/>
      <c r="BU66" s="533"/>
      <c r="BV66" s="533"/>
      <c r="BW66" s="533"/>
      <c r="BX66" s="533"/>
      <c r="BY66" s="533"/>
      <c r="BZ66" s="533"/>
      <c r="CA66" s="533"/>
      <c r="CB66" s="534"/>
    </row>
    <row r="67" spans="1:81" x14ac:dyDescent="0.25">
      <c r="A67" s="566">
        <v>1</v>
      </c>
      <c r="B67" s="567"/>
      <c r="C67" s="567"/>
      <c r="D67" s="568"/>
      <c r="E67" s="566">
        <v>2</v>
      </c>
      <c r="F67" s="567"/>
      <c r="G67" s="567"/>
      <c r="H67" s="567"/>
      <c r="I67" s="567"/>
      <c r="J67" s="567"/>
      <c r="K67" s="567"/>
      <c r="L67" s="567"/>
      <c r="M67" s="567"/>
      <c r="N67" s="567"/>
      <c r="O67" s="567"/>
      <c r="P67" s="567"/>
      <c r="Q67" s="567"/>
      <c r="R67" s="567"/>
      <c r="S67" s="567"/>
      <c r="T67" s="567"/>
      <c r="U67" s="567"/>
      <c r="V67" s="567"/>
      <c r="W67" s="567"/>
      <c r="X67" s="567"/>
      <c r="Y67" s="567"/>
      <c r="Z67" s="567"/>
      <c r="AA67" s="567"/>
      <c r="AB67" s="567"/>
      <c r="AC67" s="567"/>
      <c r="AD67" s="567"/>
      <c r="AE67" s="567"/>
      <c r="AF67" s="567"/>
      <c r="AG67" s="567"/>
      <c r="AH67" s="567"/>
      <c r="AI67" s="567"/>
      <c r="AJ67" s="567"/>
      <c r="AK67" s="567"/>
      <c r="AL67" s="567"/>
      <c r="AM67" s="567"/>
      <c r="AN67" s="567"/>
      <c r="AO67" s="567"/>
      <c r="AP67" s="567"/>
      <c r="AQ67" s="567"/>
      <c r="AR67" s="567"/>
      <c r="AS67" s="567"/>
      <c r="AT67" s="567"/>
      <c r="AU67" s="567"/>
      <c r="AV67" s="567"/>
      <c r="AW67" s="567"/>
      <c r="AX67" s="567"/>
      <c r="AY67" s="567"/>
      <c r="AZ67" s="567"/>
      <c r="BA67" s="567"/>
      <c r="BB67" s="567"/>
      <c r="BC67" s="568"/>
      <c r="BD67" s="566">
        <v>3</v>
      </c>
      <c r="BE67" s="567"/>
      <c r="BF67" s="567"/>
      <c r="BG67" s="567"/>
      <c r="BH67" s="567"/>
      <c r="BI67" s="567"/>
      <c r="BJ67" s="567"/>
      <c r="BK67" s="567"/>
      <c r="BL67" s="567"/>
      <c r="BM67" s="568"/>
      <c r="BN67" s="569">
        <v>4</v>
      </c>
      <c r="BO67" s="570"/>
      <c r="BP67" s="570"/>
      <c r="BQ67" s="570"/>
      <c r="BR67" s="570"/>
      <c r="BS67" s="570"/>
      <c r="BT67" s="570"/>
      <c r="BU67" s="570"/>
      <c r="BV67" s="570"/>
      <c r="BW67" s="570"/>
      <c r="BX67" s="570"/>
      <c r="BY67" s="570"/>
      <c r="BZ67" s="570"/>
      <c r="CA67" s="570"/>
      <c r="CB67" s="571"/>
    </row>
    <row r="68" spans="1:81" x14ac:dyDescent="0.25">
      <c r="A68" s="535">
        <v>1</v>
      </c>
      <c r="B68" s="536"/>
      <c r="C68" s="536"/>
      <c r="D68" s="537"/>
      <c r="E68" s="553" t="s">
        <v>292</v>
      </c>
      <c r="F68" s="554"/>
      <c r="G68" s="554"/>
      <c r="H68" s="554"/>
      <c r="I68" s="554"/>
      <c r="J68" s="554"/>
      <c r="K68" s="554"/>
      <c r="L68" s="554"/>
      <c r="M68" s="554"/>
      <c r="N68" s="554"/>
      <c r="O68" s="554"/>
      <c r="P68" s="554"/>
      <c r="Q68" s="554"/>
      <c r="R68" s="554"/>
      <c r="S68" s="554"/>
      <c r="T68" s="554"/>
      <c r="U68" s="554"/>
      <c r="V68" s="554"/>
      <c r="W68" s="554"/>
      <c r="X68" s="554"/>
      <c r="Y68" s="554"/>
      <c r="Z68" s="554"/>
      <c r="AA68" s="554"/>
      <c r="AB68" s="554"/>
      <c r="AC68" s="554"/>
      <c r="AD68" s="554"/>
      <c r="AE68" s="554"/>
      <c r="AF68" s="554"/>
      <c r="AG68" s="554"/>
      <c r="AH68" s="554"/>
      <c r="AI68" s="554"/>
      <c r="AJ68" s="554"/>
      <c r="AK68" s="554"/>
      <c r="AL68" s="554"/>
      <c r="AM68" s="554"/>
      <c r="AN68" s="554"/>
      <c r="AO68" s="554"/>
      <c r="AP68" s="554"/>
      <c r="AQ68" s="554"/>
      <c r="AR68" s="554"/>
      <c r="AS68" s="554"/>
      <c r="AT68" s="554"/>
      <c r="AU68" s="554"/>
      <c r="AV68" s="554"/>
      <c r="AW68" s="554"/>
      <c r="AX68" s="554"/>
      <c r="AY68" s="554"/>
      <c r="AZ68" s="554"/>
      <c r="BA68" s="554"/>
      <c r="BB68" s="554"/>
      <c r="BC68" s="555"/>
      <c r="BD68" s="538">
        <v>1</v>
      </c>
      <c r="BE68" s="539"/>
      <c r="BF68" s="539"/>
      <c r="BG68" s="539"/>
      <c r="BH68" s="539"/>
      <c r="BI68" s="539"/>
      <c r="BJ68" s="539"/>
      <c r="BK68" s="539"/>
      <c r="BL68" s="539"/>
      <c r="BM68" s="540"/>
      <c r="BN68" s="541">
        <v>3200</v>
      </c>
      <c r="BO68" s="542"/>
      <c r="BP68" s="542"/>
      <c r="BQ68" s="542"/>
      <c r="BR68" s="542"/>
      <c r="BS68" s="542"/>
      <c r="BT68" s="542"/>
      <c r="BU68" s="542"/>
      <c r="BV68" s="542"/>
      <c r="BW68" s="542"/>
      <c r="BX68" s="542"/>
      <c r="BY68" s="542"/>
      <c r="BZ68" s="542"/>
      <c r="CA68" s="542"/>
      <c r="CB68" s="543"/>
    </row>
    <row r="69" spans="1:81" x14ac:dyDescent="0.25">
      <c r="A69" s="425">
        <v>2</v>
      </c>
      <c r="B69" s="426"/>
      <c r="C69" s="426"/>
      <c r="D69" s="427"/>
      <c r="E69" s="422" t="s">
        <v>293</v>
      </c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3"/>
      <c r="AD69" s="423"/>
      <c r="AE69" s="423"/>
      <c r="AF69" s="423"/>
      <c r="AG69" s="423"/>
      <c r="AH69" s="423"/>
      <c r="AI69" s="423"/>
      <c r="AJ69" s="423"/>
      <c r="AK69" s="423"/>
      <c r="AL69" s="423"/>
      <c r="AM69" s="423"/>
      <c r="AN69" s="423"/>
      <c r="AO69" s="423"/>
      <c r="AP69" s="423"/>
      <c r="AQ69" s="423"/>
      <c r="AR69" s="423"/>
      <c r="AS69" s="423"/>
      <c r="AT69" s="423"/>
      <c r="AU69" s="423"/>
      <c r="AV69" s="423"/>
      <c r="AW69" s="423"/>
      <c r="AX69" s="423"/>
      <c r="AY69" s="423"/>
      <c r="AZ69" s="423"/>
      <c r="BA69" s="423"/>
      <c r="BB69" s="423"/>
      <c r="BC69" s="424"/>
      <c r="BD69" s="407">
        <v>1</v>
      </c>
      <c r="BE69" s="408"/>
      <c r="BF69" s="408"/>
      <c r="BG69" s="408"/>
      <c r="BH69" s="408"/>
      <c r="BI69" s="408"/>
      <c r="BJ69" s="408"/>
      <c r="BK69" s="408"/>
      <c r="BL69" s="408"/>
      <c r="BM69" s="409"/>
      <c r="BN69" s="523">
        <v>0</v>
      </c>
      <c r="BO69" s="524"/>
      <c r="BP69" s="524"/>
      <c r="BQ69" s="524"/>
      <c r="BR69" s="524"/>
      <c r="BS69" s="524"/>
      <c r="BT69" s="524"/>
      <c r="BU69" s="524"/>
      <c r="BV69" s="524"/>
      <c r="BW69" s="524"/>
      <c r="BX69" s="524"/>
      <c r="BY69" s="524"/>
      <c r="BZ69" s="524"/>
      <c r="CA69" s="524"/>
      <c r="CB69" s="525"/>
    </row>
    <row r="70" spans="1:81" x14ac:dyDescent="0.25">
      <c r="A70" s="432"/>
      <c r="B70" s="433"/>
      <c r="C70" s="433"/>
      <c r="D70" s="434"/>
      <c r="E70" s="413" t="s">
        <v>120</v>
      </c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  <c r="AD70" s="414"/>
      <c r="AE70" s="414"/>
      <c r="AF70" s="414"/>
      <c r="AG70" s="414"/>
      <c r="AH70" s="414"/>
      <c r="AI70" s="414"/>
      <c r="AJ70" s="414"/>
      <c r="AK70" s="414"/>
      <c r="AL70" s="414"/>
      <c r="AM70" s="414"/>
      <c r="AN70" s="414"/>
      <c r="AO70" s="414"/>
      <c r="AP70" s="414"/>
      <c r="AQ70" s="414"/>
      <c r="AR70" s="414"/>
      <c r="AS70" s="414"/>
      <c r="AT70" s="414"/>
      <c r="AU70" s="414"/>
      <c r="AV70" s="414"/>
      <c r="AW70" s="414"/>
      <c r="AX70" s="414"/>
      <c r="AY70" s="414"/>
      <c r="AZ70" s="414"/>
      <c r="BA70" s="414"/>
      <c r="BB70" s="414"/>
      <c r="BC70" s="415"/>
      <c r="BD70" s="407" t="s">
        <v>9</v>
      </c>
      <c r="BE70" s="408"/>
      <c r="BF70" s="408"/>
      <c r="BG70" s="408"/>
      <c r="BH70" s="408"/>
      <c r="BI70" s="408"/>
      <c r="BJ70" s="408"/>
      <c r="BK70" s="408"/>
      <c r="BL70" s="408"/>
      <c r="BM70" s="409"/>
      <c r="BN70" s="419">
        <f>SUM(BN68:CB69)</f>
        <v>3200</v>
      </c>
      <c r="BO70" s="420"/>
      <c r="BP70" s="420"/>
      <c r="BQ70" s="420"/>
      <c r="BR70" s="420"/>
      <c r="BS70" s="420"/>
      <c r="BT70" s="420"/>
      <c r="BU70" s="420"/>
      <c r="BV70" s="420"/>
      <c r="BW70" s="420"/>
      <c r="BX70" s="420"/>
      <c r="BY70" s="420"/>
      <c r="BZ70" s="420"/>
      <c r="CA70" s="420"/>
      <c r="CB70" s="421"/>
    </row>
    <row r="71" spans="1:81" x14ac:dyDescent="0.25">
      <c r="A71" s="432"/>
      <c r="B71" s="433"/>
      <c r="C71" s="433"/>
      <c r="D71" s="434"/>
      <c r="E71" s="413" t="s">
        <v>121</v>
      </c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  <c r="AF71" s="414"/>
      <c r="AG71" s="414"/>
      <c r="AH71" s="414"/>
      <c r="AI71" s="414"/>
      <c r="AJ71" s="414"/>
      <c r="AK71" s="414"/>
      <c r="AL71" s="414"/>
      <c r="AM71" s="414"/>
      <c r="AN71" s="414"/>
      <c r="AO71" s="414"/>
      <c r="AP71" s="414"/>
      <c r="AQ71" s="414"/>
      <c r="AR71" s="414"/>
      <c r="AS71" s="414"/>
      <c r="AT71" s="414"/>
      <c r="AU71" s="414"/>
      <c r="AV71" s="414"/>
      <c r="AW71" s="414"/>
      <c r="AX71" s="414"/>
      <c r="AY71" s="414"/>
      <c r="AZ71" s="414"/>
      <c r="BA71" s="414"/>
      <c r="BB71" s="414"/>
      <c r="BC71" s="415"/>
      <c r="BD71" s="407" t="s">
        <v>9</v>
      </c>
      <c r="BE71" s="408"/>
      <c r="BF71" s="408"/>
      <c r="BG71" s="408"/>
      <c r="BH71" s="408"/>
      <c r="BI71" s="408"/>
      <c r="BJ71" s="408"/>
      <c r="BK71" s="408"/>
      <c r="BL71" s="408"/>
      <c r="BM71" s="409"/>
      <c r="BN71" s="416">
        <f>BN70</f>
        <v>3200</v>
      </c>
      <c r="BO71" s="417"/>
      <c r="BP71" s="417"/>
      <c r="BQ71" s="417"/>
      <c r="BR71" s="417"/>
      <c r="BS71" s="417"/>
      <c r="BT71" s="417"/>
      <c r="BU71" s="417"/>
      <c r="BV71" s="417"/>
      <c r="BW71" s="417"/>
      <c r="BX71" s="417"/>
      <c r="BY71" s="417"/>
      <c r="BZ71" s="417"/>
      <c r="CA71" s="417"/>
      <c r="CB71" s="418"/>
    </row>
    <row r="72" spans="1:81" x14ac:dyDescent="0.25">
      <c r="A72" s="124"/>
      <c r="B72" s="124"/>
      <c r="C72" s="124"/>
      <c r="D72" s="124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225"/>
      <c r="BE72" s="225"/>
      <c r="BF72" s="225"/>
      <c r="BG72" s="225"/>
      <c r="BH72" s="225"/>
      <c r="BI72" s="225"/>
      <c r="BJ72" s="225"/>
      <c r="BK72" s="225"/>
      <c r="BL72" s="225"/>
      <c r="BM72" s="225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</row>
    <row r="73" spans="1:81" s="23" customFormat="1" ht="15.6" x14ac:dyDescent="0.3">
      <c r="A73" s="389" t="s">
        <v>309</v>
      </c>
      <c r="B73" s="389"/>
      <c r="C73" s="389"/>
      <c r="D73" s="389"/>
      <c r="E73" s="389"/>
      <c r="F73" s="389"/>
      <c r="G73" s="389"/>
      <c r="H73" s="389"/>
      <c r="I73" s="389"/>
      <c r="J73" s="389"/>
      <c r="K73" s="389"/>
      <c r="L73" s="389"/>
      <c r="M73" s="389"/>
      <c r="N73" s="389"/>
      <c r="O73" s="389"/>
      <c r="P73" s="389"/>
      <c r="Q73" s="389"/>
      <c r="R73" s="389"/>
      <c r="S73" s="389"/>
      <c r="T73" s="389"/>
      <c r="U73" s="389"/>
      <c r="V73" s="389"/>
      <c r="W73" s="389"/>
      <c r="X73" s="389"/>
      <c r="Y73" s="389"/>
      <c r="Z73" s="389"/>
      <c r="AA73" s="389"/>
      <c r="AB73" s="389"/>
      <c r="AC73" s="389"/>
      <c r="AD73" s="389"/>
      <c r="AE73" s="389"/>
      <c r="AF73" s="389"/>
      <c r="AG73" s="389"/>
      <c r="AH73" s="389"/>
      <c r="AI73" s="389"/>
      <c r="AJ73" s="389"/>
      <c r="AK73" s="389"/>
      <c r="AL73" s="389"/>
      <c r="AM73" s="389"/>
      <c r="AN73" s="389"/>
      <c r="AO73" s="389"/>
      <c r="AP73" s="389"/>
      <c r="AQ73" s="389"/>
      <c r="AR73" s="389"/>
      <c r="AS73" s="389"/>
      <c r="AT73" s="389"/>
      <c r="AU73" s="389"/>
      <c r="AV73" s="389"/>
      <c r="AW73" s="389"/>
      <c r="AX73" s="389"/>
      <c r="AY73" s="389"/>
      <c r="AZ73" s="389"/>
      <c r="BA73" s="389"/>
      <c r="BB73" s="389"/>
      <c r="BC73" s="389"/>
      <c r="BD73" s="389"/>
      <c r="BE73" s="389"/>
      <c r="BF73" s="389"/>
      <c r="BG73" s="389"/>
      <c r="BH73" s="389"/>
      <c r="BI73" s="389"/>
      <c r="BJ73" s="389"/>
      <c r="BK73" s="389"/>
      <c r="BL73" s="389"/>
      <c r="BM73" s="389"/>
      <c r="BN73" s="389"/>
      <c r="BO73" s="389"/>
      <c r="BP73" s="389"/>
      <c r="BQ73" s="389"/>
      <c r="BR73" s="389"/>
      <c r="BS73" s="389"/>
      <c r="BT73" s="389"/>
      <c r="BU73" s="389"/>
      <c r="BV73" s="389"/>
      <c r="BW73" s="389"/>
      <c r="BX73" s="389"/>
      <c r="BY73" s="389"/>
      <c r="BZ73" s="389"/>
      <c r="CA73" s="389"/>
      <c r="CB73" s="389"/>
    </row>
    <row r="74" spans="1:81" s="23" customFormat="1" ht="15.75" customHeight="1" x14ac:dyDescent="0.3">
      <c r="A74" s="389" t="s">
        <v>229</v>
      </c>
      <c r="B74" s="389"/>
      <c r="C74" s="389"/>
      <c r="D74" s="389"/>
      <c r="E74" s="389"/>
      <c r="F74" s="389"/>
      <c r="G74" s="389"/>
      <c r="H74" s="389"/>
      <c r="I74" s="389"/>
      <c r="J74" s="389"/>
      <c r="K74" s="389"/>
      <c r="L74" s="389"/>
      <c r="M74" s="389"/>
      <c r="N74" s="389"/>
      <c r="O74" s="389"/>
      <c r="P74" s="389"/>
      <c r="Q74" s="389"/>
      <c r="R74" s="389"/>
      <c r="S74" s="389"/>
      <c r="T74" s="389"/>
      <c r="U74" s="389"/>
      <c r="V74" s="389"/>
      <c r="W74" s="389"/>
      <c r="X74" s="389"/>
      <c r="Y74" s="389"/>
      <c r="Z74" s="389"/>
      <c r="AA74" s="389"/>
      <c r="AB74" s="389"/>
      <c r="AC74" s="389"/>
      <c r="AD74" s="389"/>
      <c r="AE74" s="389"/>
      <c r="AF74" s="389"/>
      <c r="AG74" s="389"/>
      <c r="AH74" s="389"/>
      <c r="AI74" s="389"/>
      <c r="AJ74" s="389"/>
      <c r="AK74" s="389"/>
      <c r="AL74" s="389"/>
      <c r="AM74" s="389"/>
      <c r="AN74" s="389"/>
      <c r="AO74" s="389"/>
      <c r="AP74" s="389"/>
      <c r="AQ74" s="389"/>
      <c r="AR74" s="389"/>
      <c r="AS74" s="389"/>
      <c r="AT74" s="389"/>
      <c r="AU74" s="389"/>
      <c r="AV74" s="389"/>
      <c r="AW74" s="389"/>
      <c r="AX74" s="389"/>
      <c r="AY74" s="389"/>
      <c r="AZ74" s="389"/>
      <c r="BA74" s="389"/>
      <c r="BB74" s="389"/>
      <c r="BC74" s="389"/>
      <c r="BD74" s="389"/>
      <c r="BE74" s="389"/>
      <c r="BF74" s="389"/>
      <c r="BG74" s="389"/>
      <c r="BH74" s="389"/>
      <c r="BI74" s="389"/>
      <c r="BJ74" s="389"/>
      <c r="BK74" s="389"/>
      <c r="BL74" s="389"/>
      <c r="BM74" s="389"/>
      <c r="BN74" s="389"/>
      <c r="BO74" s="389"/>
      <c r="BP74" s="389"/>
      <c r="BQ74" s="389"/>
      <c r="BR74" s="389"/>
      <c r="BS74" s="389"/>
      <c r="BT74" s="389"/>
      <c r="BU74" s="389"/>
      <c r="BV74" s="389"/>
      <c r="BW74" s="389"/>
      <c r="BX74" s="389"/>
      <c r="BY74" s="389"/>
      <c r="BZ74" s="389"/>
      <c r="CA74" s="389"/>
      <c r="CB74" s="389"/>
    </row>
    <row r="75" spans="1:81" s="23" customFormat="1" ht="15.6" x14ac:dyDescent="0.3">
      <c r="A75" s="229"/>
      <c r="B75" s="389" t="s">
        <v>520</v>
      </c>
      <c r="C75" s="389"/>
      <c r="D75" s="389"/>
      <c r="E75" s="389"/>
      <c r="F75" s="389"/>
      <c r="G75" s="389"/>
      <c r="H75" s="389"/>
      <c r="I75" s="389"/>
      <c r="J75" s="389"/>
      <c r="K75" s="389"/>
      <c r="L75" s="389"/>
      <c r="M75" s="389"/>
      <c r="N75" s="389"/>
      <c r="O75" s="389"/>
      <c r="P75" s="389"/>
      <c r="Q75" s="389"/>
      <c r="R75" s="389"/>
      <c r="S75" s="389"/>
      <c r="T75" s="389"/>
      <c r="U75" s="389"/>
      <c r="V75" s="389"/>
      <c r="W75" s="389"/>
      <c r="X75" s="389"/>
      <c r="Y75" s="389"/>
      <c r="Z75" s="389"/>
      <c r="AA75" s="389"/>
      <c r="AB75" s="389"/>
      <c r="AC75" s="389"/>
      <c r="AD75" s="389"/>
      <c r="AE75" s="389"/>
      <c r="AF75" s="389"/>
      <c r="AG75" s="389"/>
      <c r="AH75" s="389"/>
      <c r="AI75" s="389"/>
      <c r="AJ75" s="389"/>
      <c r="AK75" s="389"/>
      <c r="AL75" s="389"/>
      <c r="AM75" s="389"/>
      <c r="AN75" s="389"/>
      <c r="AO75" s="389"/>
      <c r="AP75" s="389"/>
      <c r="AQ75" s="389"/>
      <c r="AR75" s="389"/>
      <c r="AS75" s="389"/>
      <c r="AT75" s="389"/>
      <c r="AU75" s="389"/>
      <c r="AV75" s="389"/>
      <c r="AW75" s="389"/>
      <c r="AX75" s="389"/>
      <c r="AY75" s="389"/>
      <c r="AZ75" s="389"/>
      <c r="BA75" s="389"/>
      <c r="BB75" s="389"/>
      <c r="BC75" s="389"/>
      <c r="BD75" s="389"/>
      <c r="BE75" s="389"/>
      <c r="BF75" s="389"/>
      <c r="BG75" s="389"/>
      <c r="BH75" s="389"/>
      <c r="BI75" s="389"/>
      <c r="BJ75" s="389"/>
      <c r="BK75" s="389"/>
      <c r="BL75" s="389"/>
      <c r="BM75" s="389"/>
      <c r="BN75" s="389"/>
      <c r="BO75" s="389"/>
      <c r="BP75" s="389"/>
      <c r="BQ75" s="389"/>
      <c r="BR75" s="389"/>
      <c r="BS75" s="389"/>
      <c r="BT75" s="389"/>
      <c r="BU75" s="389"/>
      <c r="BV75" s="389"/>
      <c r="BW75" s="389"/>
      <c r="BX75" s="389"/>
      <c r="BY75" s="389"/>
      <c r="BZ75" s="389"/>
      <c r="CA75" s="389"/>
      <c r="CB75" s="389"/>
      <c r="CC75" s="389"/>
    </row>
    <row r="76" spans="1:81" s="25" customFormat="1" ht="7.8" x14ac:dyDescent="0.1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</row>
    <row r="77" spans="1:81" x14ac:dyDescent="0.25">
      <c r="A77" s="386" t="s">
        <v>88</v>
      </c>
      <c r="B77" s="387"/>
      <c r="C77" s="387"/>
      <c r="D77" s="388"/>
      <c r="E77" s="386" t="s">
        <v>122</v>
      </c>
      <c r="F77" s="387"/>
      <c r="G77" s="387"/>
      <c r="H77" s="387"/>
      <c r="I77" s="387"/>
      <c r="J77" s="387"/>
      <c r="K77" s="387"/>
      <c r="L77" s="387"/>
      <c r="M77" s="387"/>
      <c r="N77" s="387"/>
      <c r="O77" s="387"/>
      <c r="P77" s="387"/>
      <c r="Q77" s="387"/>
      <c r="R77" s="387"/>
      <c r="S77" s="387"/>
      <c r="T77" s="387"/>
      <c r="U77" s="387"/>
      <c r="V77" s="387"/>
      <c r="W77" s="387"/>
      <c r="X77" s="387"/>
      <c r="Y77" s="387"/>
      <c r="Z77" s="387"/>
      <c r="AA77" s="387"/>
      <c r="AB77" s="387"/>
      <c r="AC77" s="387"/>
      <c r="AD77" s="387"/>
      <c r="AE77" s="387"/>
      <c r="AF77" s="387"/>
      <c r="AG77" s="387"/>
      <c r="AH77" s="387"/>
      <c r="AI77" s="387"/>
      <c r="AJ77" s="387"/>
      <c r="AK77" s="387"/>
      <c r="AL77" s="387"/>
      <c r="AM77" s="387"/>
      <c r="AN77" s="387"/>
      <c r="AO77" s="387"/>
      <c r="AP77" s="387"/>
      <c r="AQ77" s="387"/>
      <c r="AR77" s="388"/>
      <c r="AS77" s="386" t="s">
        <v>124</v>
      </c>
      <c r="AT77" s="387"/>
      <c r="AU77" s="387"/>
      <c r="AV77" s="387"/>
      <c r="AW77" s="387"/>
      <c r="AX77" s="387"/>
      <c r="AY77" s="387"/>
      <c r="AZ77" s="387"/>
      <c r="BA77" s="387"/>
      <c r="BB77" s="388"/>
      <c r="BC77" s="386" t="s">
        <v>230</v>
      </c>
      <c r="BD77" s="387"/>
      <c r="BE77" s="387"/>
      <c r="BF77" s="387"/>
      <c r="BG77" s="387"/>
      <c r="BH77" s="387"/>
      <c r="BI77" s="387"/>
      <c r="BJ77" s="387"/>
      <c r="BK77" s="387"/>
      <c r="BL77" s="387"/>
      <c r="BM77" s="388"/>
      <c r="BN77" s="386" t="s">
        <v>78</v>
      </c>
      <c r="BO77" s="387"/>
      <c r="BP77" s="387"/>
      <c r="BQ77" s="387"/>
      <c r="BR77" s="387"/>
      <c r="BS77" s="387"/>
      <c r="BT77" s="387"/>
      <c r="BU77" s="387"/>
      <c r="BV77" s="387"/>
      <c r="BW77" s="387"/>
      <c r="BX77" s="387"/>
      <c r="BY77" s="387"/>
      <c r="BZ77" s="387"/>
      <c r="CA77" s="387"/>
      <c r="CB77" s="388"/>
    </row>
    <row r="78" spans="1:81" x14ac:dyDescent="0.25">
      <c r="A78" s="383" t="s">
        <v>95</v>
      </c>
      <c r="B78" s="384"/>
      <c r="C78" s="384"/>
      <c r="D78" s="385"/>
      <c r="E78" s="383"/>
      <c r="F78" s="384"/>
      <c r="G78" s="384"/>
      <c r="H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  <c r="AB78" s="384"/>
      <c r="AC78" s="384"/>
      <c r="AD78" s="384"/>
      <c r="AE78" s="384"/>
      <c r="AF78" s="384"/>
      <c r="AG78" s="384"/>
      <c r="AH78" s="384"/>
      <c r="AI78" s="384"/>
      <c r="AJ78" s="384"/>
      <c r="AK78" s="384"/>
      <c r="AL78" s="384"/>
      <c r="AM78" s="384"/>
      <c r="AN78" s="384"/>
      <c r="AO78" s="384"/>
      <c r="AP78" s="384"/>
      <c r="AQ78" s="384"/>
      <c r="AR78" s="385"/>
      <c r="AS78" s="383"/>
      <c r="AT78" s="384"/>
      <c r="AU78" s="384"/>
      <c r="AV78" s="384"/>
      <c r="AW78" s="384"/>
      <c r="AX78" s="384"/>
      <c r="AY78" s="384"/>
      <c r="AZ78" s="384"/>
      <c r="BA78" s="384"/>
      <c r="BB78" s="385"/>
      <c r="BC78" s="383" t="s">
        <v>231</v>
      </c>
      <c r="BD78" s="384"/>
      <c r="BE78" s="384"/>
      <c r="BF78" s="384"/>
      <c r="BG78" s="384"/>
      <c r="BH78" s="384"/>
      <c r="BI78" s="384"/>
      <c r="BJ78" s="384"/>
      <c r="BK78" s="384"/>
      <c r="BL78" s="384"/>
      <c r="BM78" s="385"/>
      <c r="BN78" s="383" t="s">
        <v>232</v>
      </c>
      <c r="BO78" s="384"/>
      <c r="BP78" s="384"/>
      <c r="BQ78" s="384"/>
      <c r="BR78" s="384"/>
      <c r="BS78" s="384"/>
      <c r="BT78" s="384"/>
      <c r="BU78" s="384"/>
      <c r="BV78" s="384"/>
      <c r="BW78" s="384"/>
      <c r="BX78" s="384"/>
      <c r="BY78" s="384"/>
      <c r="BZ78" s="384"/>
      <c r="CA78" s="384"/>
      <c r="CB78" s="385"/>
    </row>
    <row r="79" spans="1:81" x14ac:dyDescent="0.25">
      <c r="A79" s="383"/>
      <c r="B79" s="384"/>
      <c r="C79" s="384"/>
      <c r="D79" s="385"/>
      <c r="E79" s="383"/>
      <c r="F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  <c r="AB79" s="384"/>
      <c r="AC79" s="384"/>
      <c r="AD79" s="384"/>
      <c r="AE79" s="384"/>
      <c r="AF79" s="384"/>
      <c r="AG79" s="384"/>
      <c r="AH79" s="384"/>
      <c r="AI79" s="384"/>
      <c r="AJ79" s="384"/>
      <c r="AK79" s="384"/>
      <c r="AL79" s="384"/>
      <c r="AM79" s="384"/>
      <c r="AN79" s="384"/>
      <c r="AO79" s="384"/>
      <c r="AP79" s="384"/>
      <c r="AQ79" s="384"/>
      <c r="AR79" s="385"/>
      <c r="AS79" s="383"/>
      <c r="AT79" s="384"/>
      <c r="AU79" s="384"/>
      <c r="AV79" s="384"/>
      <c r="AW79" s="384"/>
      <c r="AX79" s="384"/>
      <c r="AY79" s="384"/>
      <c r="AZ79" s="384"/>
      <c r="BA79" s="384"/>
      <c r="BB79" s="385"/>
      <c r="BC79" s="383" t="s">
        <v>131</v>
      </c>
      <c r="BD79" s="384"/>
      <c r="BE79" s="384"/>
      <c r="BF79" s="384"/>
      <c r="BG79" s="384"/>
      <c r="BH79" s="384"/>
      <c r="BI79" s="384"/>
      <c r="BJ79" s="384"/>
      <c r="BK79" s="384"/>
      <c r="BL79" s="384"/>
      <c r="BM79" s="385"/>
      <c r="BN79" s="383"/>
      <c r="BO79" s="384"/>
      <c r="BP79" s="384"/>
      <c r="BQ79" s="384"/>
      <c r="BR79" s="384"/>
      <c r="BS79" s="384"/>
      <c r="BT79" s="384"/>
      <c r="BU79" s="384"/>
      <c r="BV79" s="384"/>
      <c r="BW79" s="384"/>
      <c r="BX79" s="384"/>
      <c r="BY79" s="384"/>
      <c r="BZ79" s="384"/>
      <c r="CA79" s="384"/>
      <c r="CB79" s="385"/>
    </row>
    <row r="80" spans="1:81" x14ac:dyDescent="0.25">
      <c r="A80" s="392"/>
      <c r="B80" s="393"/>
      <c r="C80" s="393"/>
      <c r="D80" s="394"/>
      <c r="E80" s="392">
        <v>1</v>
      </c>
      <c r="F80" s="393"/>
      <c r="G80" s="393"/>
      <c r="H80" s="393"/>
      <c r="I80" s="393"/>
      <c r="J80" s="393"/>
      <c r="K80" s="393"/>
      <c r="L80" s="393"/>
      <c r="M80" s="393"/>
      <c r="N80" s="393"/>
      <c r="O80" s="393"/>
      <c r="P80" s="393"/>
      <c r="Q80" s="393"/>
      <c r="R80" s="393"/>
      <c r="S80" s="393"/>
      <c r="T80" s="393"/>
      <c r="U80" s="393"/>
      <c r="V80" s="393"/>
      <c r="W80" s="393"/>
      <c r="X80" s="393"/>
      <c r="Y80" s="393"/>
      <c r="Z80" s="393"/>
      <c r="AA80" s="393"/>
      <c r="AB80" s="393"/>
      <c r="AC80" s="393"/>
      <c r="AD80" s="393"/>
      <c r="AE80" s="393"/>
      <c r="AF80" s="393"/>
      <c r="AG80" s="393"/>
      <c r="AH80" s="393"/>
      <c r="AI80" s="393"/>
      <c r="AJ80" s="393"/>
      <c r="AK80" s="393"/>
      <c r="AL80" s="393"/>
      <c r="AM80" s="393"/>
      <c r="AN80" s="393"/>
      <c r="AO80" s="393"/>
      <c r="AP80" s="393"/>
      <c r="AQ80" s="393"/>
      <c r="AR80" s="394"/>
      <c r="AS80" s="392">
        <v>2</v>
      </c>
      <c r="AT80" s="393"/>
      <c r="AU80" s="393"/>
      <c r="AV80" s="393"/>
      <c r="AW80" s="393"/>
      <c r="AX80" s="393"/>
      <c r="AY80" s="393"/>
      <c r="AZ80" s="393"/>
      <c r="BA80" s="393"/>
      <c r="BB80" s="394"/>
      <c r="BC80" s="392">
        <v>3</v>
      </c>
      <c r="BD80" s="393"/>
      <c r="BE80" s="393"/>
      <c r="BF80" s="393"/>
      <c r="BG80" s="393"/>
      <c r="BH80" s="393"/>
      <c r="BI80" s="393"/>
      <c r="BJ80" s="393"/>
      <c r="BK80" s="393"/>
      <c r="BL80" s="393"/>
      <c r="BM80" s="394"/>
      <c r="BN80" s="392">
        <v>4</v>
      </c>
      <c r="BO80" s="393"/>
      <c r="BP80" s="393"/>
      <c r="BQ80" s="393"/>
      <c r="BR80" s="393"/>
      <c r="BS80" s="393"/>
      <c r="BT80" s="393"/>
      <c r="BU80" s="393"/>
      <c r="BV80" s="393"/>
      <c r="BW80" s="393"/>
      <c r="BX80" s="393"/>
      <c r="BY80" s="393"/>
      <c r="BZ80" s="393"/>
      <c r="CA80" s="393"/>
      <c r="CB80" s="394"/>
    </row>
    <row r="81" spans="1:98" ht="15" customHeight="1" x14ac:dyDescent="0.25">
      <c r="A81" s="425">
        <v>1</v>
      </c>
      <c r="B81" s="426"/>
      <c r="C81" s="426"/>
      <c r="D81" s="427"/>
      <c r="E81" s="432" t="s">
        <v>525</v>
      </c>
      <c r="F81" s="433"/>
      <c r="G81" s="433"/>
      <c r="H81" s="433"/>
      <c r="I81" s="433"/>
      <c r="J81" s="433"/>
      <c r="K81" s="433"/>
      <c r="L81" s="433"/>
      <c r="M81" s="433"/>
      <c r="N81" s="433"/>
      <c r="O81" s="433"/>
      <c r="P81" s="433"/>
      <c r="Q81" s="433"/>
      <c r="R81" s="433"/>
      <c r="S81" s="433"/>
      <c r="T81" s="433"/>
      <c r="U81" s="433"/>
      <c r="V81" s="433"/>
      <c r="W81" s="433"/>
      <c r="X81" s="433"/>
      <c r="Y81" s="433"/>
      <c r="Z81" s="433"/>
      <c r="AA81" s="433"/>
      <c r="AB81" s="433"/>
      <c r="AC81" s="433"/>
      <c r="AD81" s="433"/>
      <c r="AE81" s="433"/>
      <c r="AF81" s="433"/>
      <c r="AG81" s="433"/>
      <c r="AH81" s="433"/>
      <c r="AI81" s="433"/>
      <c r="AJ81" s="433"/>
      <c r="AK81" s="433"/>
      <c r="AL81" s="433"/>
      <c r="AM81" s="433"/>
      <c r="AN81" s="433"/>
      <c r="AO81" s="433"/>
      <c r="AP81" s="433"/>
      <c r="AQ81" s="433"/>
      <c r="AR81" s="434"/>
      <c r="AS81" s="425">
        <v>21</v>
      </c>
      <c r="AT81" s="426"/>
      <c r="AU81" s="426"/>
      <c r="AV81" s="426"/>
      <c r="AW81" s="426"/>
      <c r="AX81" s="426"/>
      <c r="AY81" s="426"/>
      <c r="AZ81" s="426"/>
      <c r="BA81" s="426"/>
      <c r="BB81" s="427"/>
      <c r="BC81" s="404">
        <v>349</v>
      </c>
      <c r="BD81" s="405"/>
      <c r="BE81" s="405"/>
      <c r="BF81" s="405"/>
      <c r="BG81" s="405"/>
      <c r="BH81" s="405"/>
      <c r="BI81" s="405"/>
      <c r="BJ81" s="405"/>
      <c r="BK81" s="405"/>
      <c r="BL81" s="405"/>
      <c r="BM81" s="406"/>
      <c r="BN81" s="636">
        <f>AS81*BC81</f>
        <v>7329</v>
      </c>
      <c r="BO81" s="637"/>
      <c r="BP81" s="637"/>
      <c r="BQ81" s="637"/>
      <c r="BR81" s="637"/>
      <c r="BS81" s="637"/>
      <c r="BT81" s="637"/>
      <c r="BU81" s="637"/>
      <c r="BV81" s="637"/>
      <c r="BW81" s="637"/>
      <c r="BX81" s="637"/>
      <c r="BY81" s="637"/>
      <c r="BZ81" s="637"/>
      <c r="CA81" s="637"/>
      <c r="CB81" s="638"/>
    </row>
    <row r="82" spans="1:98" ht="15" customHeight="1" x14ac:dyDescent="0.25">
      <c r="A82" s="425"/>
      <c r="B82" s="426"/>
      <c r="C82" s="426"/>
      <c r="D82" s="427"/>
      <c r="E82" s="432" t="s">
        <v>449</v>
      </c>
      <c r="F82" s="433"/>
      <c r="G82" s="433"/>
      <c r="H82" s="433"/>
      <c r="I82" s="433"/>
      <c r="J82" s="433"/>
      <c r="K82" s="433"/>
      <c r="L82" s="433"/>
      <c r="M82" s="433"/>
      <c r="N82" s="433"/>
      <c r="O82" s="433"/>
      <c r="P82" s="433"/>
      <c r="Q82" s="433"/>
      <c r="R82" s="433"/>
      <c r="S82" s="433"/>
      <c r="T82" s="433"/>
      <c r="U82" s="433"/>
      <c r="V82" s="433"/>
      <c r="W82" s="433"/>
      <c r="X82" s="433"/>
      <c r="Y82" s="433"/>
      <c r="Z82" s="433"/>
      <c r="AA82" s="433"/>
      <c r="AB82" s="433"/>
      <c r="AC82" s="433"/>
      <c r="AD82" s="433"/>
      <c r="AE82" s="433"/>
      <c r="AF82" s="433"/>
      <c r="AG82" s="433"/>
      <c r="AH82" s="433"/>
      <c r="AI82" s="433"/>
      <c r="AJ82" s="433"/>
      <c r="AK82" s="433"/>
      <c r="AL82" s="433"/>
      <c r="AM82" s="433"/>
      <c r="AN82" s="433"/>
      <c r="AO82" s="433"/>
      <c r="AP82" s="433"/>
      <c r="AQ82" s="433"/>
      <c r="AR82" s="434"/>
      <c r="AS82" s="425">
        <v>300</v>
      </c>
      <c r="AT82" s="426"/>
      <c r="AU82" s="426"/>
      <c r="AV82" s="426"/>
      <c r="AW82" s="426"/>
      <c r="AX82" s="426"/>
      <c r="AY82" s="426"/>
      <c r="AZ82" s="426"/>
      <c r="BA82" s="426"/>
      <c r="BB82" s="427"/>
      <c r="BC82" s="404">
        <v>2</v>
      </c>
      <c r="BD82" s="405"/>
      <c r="BE82" s="405"/>
      <c r="BF82" s="405"/>
      <c r="BG82" s="405"/>
      <c r="BH82" s="405"/>
      <c r="BI82" s="405"/>
      <c r="BJ82" s="405"/>
      <c r="BK82" s="405"/>
      <c r="BL82" s="405"/>
      <c r="BM82" s="406"/>
      <c r="BN82" s="636">
        <f>AS82*BC82</f>
        <v>600</v>
      </c>
      <c r="BO82" s="637"/>
      <c r="BP82" s="637"/>
      <c r="BQ82" s="637"/>
      <c r="BR82" s="637"/>
      <c r="BS82" s="637"/>
      <c r="BT82" s="637"/>
      <c r="BU82" s="637"/>
      <c r="BV82" s="637"/>
      <c r="BW82" s="637"/>
      <c r="BX82" s="637"/>
      <c r="BY82" s="637"/>
      <c r="BZ82" s="637"/>
      <c r="CA82" s="637"/>
      <c r="CB82" s="638"/>
    </row>
    <row r="83" spans="1:98" ht="15" customHeight="1" x14ac:dyDescent="0.25">
      <c r="A83" s="407"/>
      <c r="B83" s="408"/>
      <c r="C83" s="408"/>
      <c r="D83" s="409"/>
      <c r="E83" s="422" t="s">
        <v>450</v>
      </c>
      <c r="F83" s="587"/>
      <c r="G83" s="587"/>
      <c r="H83" s="587"/>
      <c r="I83" s="587"/>
      <c r="J83" s="587"/>
      <c r="K83" s="587"/>
      <c r="L83" s="587"/>
      <c r="M83" s="587"/>
      <c r="N83" s="587"/>
      <c r="O83" s="587"/>
      <c r="P83" s="587"/>
      <c r="Q83" s="587"/>
      <c r="R83" s="587"/>
      <c r="S83" s="587"/>
      <c r="T83" s="587"/>
      <c r="U83" s="587"/>
      <c r="V83" s="587"/>
      <c r="W83" s="587"/>
      <c r="X83" s="587"/>
      <c r="Y83" s="587"/>
      <c r="Z83" s="587"/>
      <c r="AA83" s="587"/>
      <c r="AB83" s="587"/>
      <c r="AC83" s="587"/>
      <c r="AD83" s="587"/>
      <c r="AE83" s="587"/>
      <c r="AF83" s="587"/>
      <c r="AG83" s="587"/>
      <c r="AH83" s="587"/>
      <c r="AI83" s="587"/>
      <c r="AJ83" s="587"/>
      <c r="AK83" s="587"/>
      <c r="AL83" s="587"/>
      <c r="AM83" s="587"/>
      <c r="AN83" s="587"/>
      <c r="AO83" s="587"/>
      <c r="AP83" s="587"/>
      <c r="AQ83" s="587"/>
      <c r="AR83" s="588"/>
      <c r="AS83" s="425">
        <v>3</v>
      </c>
      <c r="AT83" s="426"/>
      <c r="AU83" s="426"/>
      <c r="AV83" s="426"/>
      <c r="AW83" s="426"/>
      <c r="AX83" s="426"/>
      <c r="AY83" s="426"/>
      <c r="AZ83" s="426"/>
      <c r="BA83" s="426"/>
      <c r="BB83" s="427"/>
      <c r="BC83" s="404">
        <v>19</v>
      </c>
      <c r="BD83" s="405"/>
      <c r="BE83" s="405"/>
      <c r="BF83" s="405"/>
      <c r="BG83" s="405"/>
      <c r="BH83" s="405"/>
      <c r="BI83" s="405"/>
      <c r="BJ83" s="405"/>
      <c r="BK83" s="405"/>
      <c r="BL83" s="405"/>
      <c r="BM83" s="406"/>
      <c r="BN83" s="541">
        <f t="shared" ref="BN83:BN89" si="0">BC83*AS83</f>
        <v>57</v>
      </c>
      <c r="BO83" s="542"/>
      <c r="BP83" s="542"/>
      <c r="BQ83" s="542"/>
      <c r="BR83" s="542"/>
      <c r="BS83" s="542"/>
      <c r="BT83" s="542"/>
      <c r="BU83" s="542"/>
      <c r="BV83" s="542"/>
      <c r="BW83" s="542"/>
      <c r="BX83" s="542"/>
      <c r="BY83" s="542"/>
      <c r="BZ83" s="542"/>
      <c r="CA83" s="542"/>
      <c r="CB83" s="543"/>
    </row>
    <row r="84" spans="1:98" ht="15" customHeight="1" x14ac:dyDescent="0.25">
      <c r="A84" s="407"/>
      <c r="B84" s="408"/>
      <c r="C84" s="408"/>
      <c r="D84" s="409"/>
      <c r="E84" s="422" t="s">
        <v>526</v>
      </c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3"/>
      <c r="AD84" s="423"/>
      <c r="AE84" s="423"/>
      <c r="AF84" s="423"/>
      <c r="AG84" s="423"/>
      <c r="AH84" s="423"/>
      <c r="AI84" s="423"/>
      <c r="AJ84" s="423"/>
      <c r="AK84" s="423"/>
      <c r="AL84" s="423"/>
      <c r="AM84" s="423"/>
      <c r="AN84" s="423"/>
      <c r="AO84" s="423"/>
      <c r="AP84" s="423"/>
      <c r="AQ84" s="423"/>
      <c r="AR84" s="424"/>
      <c r="AS84" s="425">
        <v>2</v>
      </c>
      <c r="AT84" s="426"/>
      <c r="AU84" s="426"/>
      <c r="AV84" s="426"/>
      <c r="AW84" s="426"/>
      <c r="AX84" s="426"/>
      <c r="AY84" s="426"/>
      <c r="AZ84" s="426"/>
      <c r="BA84" s="426"/>
      <c r="BB84" s="427"/>
      <c r="BC84" s="404">
        <v>45.5</v>
      </c>
      <c r="BD84" s="405"/>
      <c r="BE84" s="405"/>
      <c r="BF84" s="405"/>
      <c r="BG84" s="405"/>
      <c r="BH84" s="405"/>
      <c r="BI84" s="405"/>
      <c r="BJ84" s="405"/>
      <c r="BK84" s="405"/>
      <c r="BL84" s="405"/>
      <c r="BM84" s="406"/>
      <c r="BN84" s="541">
        <f t="shared" si="0"/>
        <v>91</v>
      </c>
      <c r="BO84" s="542"/>
      <c r="BP84" s="542"/>
      <c r="BQ84" s="542"/>
      <c r="BR84" s="542"/>
      <c r="BS84" s="542"/>
      <c r="BT84" s="542"/>
      <c r="BU84" s="542"/>
      <c r="BV84" s="542"/>
      <c r="BW84" s="542"/>
      <c r="BX84" s="542"/>
      <c r="BY84" s="542"/>
      <c r="BZ84" s="542"/>
      <c r="CA84" s="542"/>
      <c r="CB84" s="543"/>
    </row>
    <row r="85" spans="1:98" ht="15" customHeight="1" x14ac:dyDescent="0.25">
      <c r="A85" s="407"/>
      <c r="B85" s="408"/>
      <c r="C85" s="408"/>
      <c r="D85" s="409"/>
      <c r="E85" s="422" t="s">
        <v>527</v>
      </c>
      <c r="F85" s="423"/>
      <c r="G85" s="423"/>
      <c r="H85" s="423"/>
      <c r="I85" s="423"/>
      <c r="J85" s="423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3"/>
      <c r="AD85" s="423"/>
      <c r="AE85" s="423"/>
      <c r="AF85" s="423"/>
      <c r="AG85" s="423"/>
      <c r="AH85" s="423"/>
      <c r="AI85" s="423"/>
      <c r="AJ85" s="423"/>
      <c r="AK85" s="423"/>
      <c r="AL85" s="423"/>
      <c r="AM85" s="423"/>
      <c r="AN85" s="423"/>
      <c r="AO85" s="423"/>
      <c r="AP85" s="423"/>
      <c r="AQ85" s="423"/>
      <c r="AR85" s="424"/>
      <c r="AS85" s="425">
        <v>1</v>
      </c>
      <c r="AT85" s="426"/>
      <c r="AU85" s="426"/>
      <c r="AV85" s="426"/>
      <c r="AW85" s="426"/>
      <c r="AX85" s="426"/>
      <c r="AY85" s="426"/>
      <c r="AZ85" s="426"/>
      <c r="BA85" s="426"/>
      <c r="BB85" s="427"/>
      <c r="BC85" s="404">
        <v>87</v>
      </c>
      <c r="BD85" s="405"/>
      <c r="BE85" s="405"/>
      <c r="BF85" s="405"/>
      <c r="BG85" s="405"/>
      <c r="BH85" s="405"/>
      <c r="BI85" s="405"/>
      <c r="BJ85" s="405"/>
      <c r="BK85" s="405"/>
      <c r="BL85" s="405"/>
      <c r="BM85" s="406"/>
      <c r="BN85" s="541">
        <f t="shared" si="0"/>
        <v>87</v>
      </c>
      <c r="BO85" s="542"/>
      <c r="BP85" s="542"/>
      <c r="BQ85" s="542"/>
      <c r="BR85" s="542"/>
      <c r="BS85" s="542"/>
      <c r="BT85" s="542"/>
      <c r="BU85" s="542"/>
      <c r="BV85" s="542"/>
      <c r="BW85" s="542"/>
      <c r="BX85" s="542"/>
      <c r="BY85" s="542"/>
      <c r="BZ85" s="542"/>
      <c r="CA85" s="542"/>
      <c r="CB85" s="543"/>
    </row>
    <row r="86" spans="1:98" ht="15" customHeight="1" x14ac:dyDescent="0.25">
      <c r="A86" s="425"/>
      <c r="B86" s="426"/>
      <c r="C86" s="426"/>
      <c r="D86" s="427"/>
      <c r="E86" s="432" t="s">
        <v>528</v>
      </c>
      <c r="F86" s="433"/>
      <c r="G86" s="433"/>
      <c r="H86" s="433"/>
      <c r="I86" s="433"/>
      <c r="J86" s="433"/>
      <c r="K86" s="433"/>
      <c r="L86" s="433"/>
      <c r="M86" s="433"/>
      <c r="N86" s="433"/>
      <c r="O86" s="433"/>
      <c r="P86" s="433"/>
      <c r="Q86" s="433"/>
      <c r="R86" s="433"/>
      <c r="S86" s="433"/>
      <c r="T86" s="433"/>
      <c r="U86" s="433"/>
      <c r="V86" s="433"/>
      <c r="W86" s="433"/>
      <c r="X86" s="433"/>
      <c r="Y86" s="433"/>
      <c r="Z86" s="433"/>
      <c r="AA86" s="433"/>
      <c r="AB86" s="433"/>
      <c r="AC86" s="433"/>
      <c r="AD86" s="433"/>
      <c r="AE86" s="433"/>
      <c r="AF86" s="433"/>
      <c r="AG86" s="433"/>
      <c r="AH86" s="433"/>
      <c r="AI86" s="433"/>
      <c r="AJ86" s="433"/>
      <c r="AK86" s="433"/>
      <c r="AL86" s="433"/>
      <c r="AM86" s="433"/>
      <c r="AN86" s="433"/>
      <c r="AO86" s="433"/>
      <c r="AP86" s="433"/>
      <c r="AQ86" s="433"/>
      <c r="AR86" s="434"/>
      <c r="AS86" s="425">
        <v>2</v>
      </c>
      <c r="AT86" s="426"/>
      <c r="AU86" s="426"/>
      <c r="AV86" s="426"/>
      <c r="AW86" s="426"/>
      <c r="AX86" s="426"/>
      <c r="AY86" s="426"/>
      <c r="AZ86" s="426"/>
      <c r="BA86" s="426"/>
      <c r="BB86" s="427"/>
      <c r="BC86" s="404">
        <v>450</v>
      </c>
      <c r="BD86" s="405"/>
      <c r="BE86" s="405"/>
      <c r="BF86" s="405"/>
      <c r="BG86" s="405"/>
      <c r="BH86" s="405"/>
      <c r="BI86" s="405"/>
      <c r="BJ86" s="405"/>
      <c r="BK86" s="405"/>
      <c r="BL86" s="405"/>
      <c r="BM86" s="406"/>
      <c r="BN86" s="636">
        <f>AS86*BC86</f>
        <v>900</v>
      </c>
      <c r="BO86" s="637"/>
      <c r="BP86" s="637"/>
      <c r="BQ86" s="637"/>
      <c r="BR86" s="637"/>
      <c r="BS86" s="637"/>
      <c r="BT86" s="637"/>
      <c r="BU86" s="637"/>
      <c r="BV86" s="637"/>
      <c r="BW86" s="637"/>
      <c r="BX86" s="637"/>
      <c r="BY86" s="637"/>
      <c r="BZ86" s="637"/>
      <c r="CA86" s="637"/>
      <c r="CB86" s="638"/>
    </row>
    <row r="87" spans="1:98" ht="15" customHeight="1" x14ac:dyDescent="0.25">
      <c r="A87" s="407"/>
      <c r="B87" s="408"/>
      <c r="C87" s="408"/>
      <c r="D87" s="409"/>
      <c r="E87" s="422" t="s">
        <v>524</v>
      </c>
      <c r="F87" s="423"/>
      <c r="G87" s="423"/>
      <c r="H87" s="423"/>
      <c r="I87" s="423"/>
      <c r="J87" s="423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3"/>
      <c r="AD87" s="423"/>
      <c r="AE87" s="423"/>
      <c r="AF87" s="423"/>
      <c r="AG87" s="423"/>
      <c r="AH87" s="423"/>
      <c r="AI87" s="423"/>
      <c r="AJ87" s="423"/>
      <c r="AK87" s="423"/>
      <c r="AL87" s="423"/>
      <c r="AM87" s="423"/>
      <c r="AN87" s="423"/>
      <c r="AO87" s="423"/>
      <c r="AP87" s="423"/>
      <c r="AQ87" s="423"/>
      <c r="AR87" s="424"/>
      <c r="AS87" s="425">
        <v>12</v>
      </c>
      <c r="AT87" s="426"/>
      <c r="AU87" s="426"/>
      <c r="AV87" s="426"/>
      <c r="AW87" s="426"/>
      <c r="AX87" s="426"/>
      <c r="AY87" s="426"/>
      <c r="AZ87" s="426"/>
      <c r="BA87" s="426"/>
      <c r="BB87" s="427"/>
      <c r="BC87" s="404">
        <v>25</v>
      </c>
      <c r="BD87" s="405"/>
      <c r="BE87" s="405"/>
      <c r="BF87" s="405"/>
      <c r="BG87" s="405"/>
      <c r="BH87" s="405"/>
      <c r="BI87" s="405"/>
      <c r="BJ87" s="405"/>
      <c r="BK87" s="405"/>
      <c r="BL87" s="405"/>
      <c r="BM87" s="406"/>
      <c r="BN87" s="541">
        <f t="shared" si="0"/>
        <v>300</v>
      </c>
      <c r="BO87" s="542"/>
      <c r="BP87" s="542"/>
      <c r="BQ87" s="542"/>
      <c r="BR87" s="542"/>
      <c r="BS87" s="542"/>
      <c r="BT87" s="542"/>
      <c r="BU87" s="542"/>
      <c r="BV87" s="542"/>
      <c r="BW87" s="542"/>
      <c r="BX87" s="542"/>
      <c r="BY87" s="542"/>
      <c r="BZ87" s="542"/>
      <c r="CA87" s="542"/>
      <c r="CB87" s="543"/>
    </row>
    <row r="88" spans="1:98" ht="15" customHeight="1" x14ac:dyDescent="0.25">
      <c r="A88" s="407"/>
      <c r="B88" s="408"/>
      <c r="C88" s="408"/>
      <c r="D88" s="409"/>
      <c r="E88" s="422" t="s">
        <v>529</v>
      </c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3"/>
      <c r="AD88" s="423"/>
      <c r="AE88" s="423"/>
      <c r="AF88" s="423"/>
      <c r="AG88" s="423"/>
      <c r="AH88" s="423"/>
      <c r="AI88" s="423"/>
      <c r="AJ88" s="423"/>
      <c r="AK88" s="423"/>
      <c r="AL88" s="423"/>
      <c r="AM88" s="423"/>
      <c r="AN88" s="423"/>
      <c r="AO88" s="423"/>
      <c r="AP88" s="423"/>
      <c r="AQ88" s="423"/>
      <c r="AR88" s="424"/>
      <c r="AS88" s="593">
        <v>3</v>
      </c>
      <c r="AT88" s="594"/>
      <c r="AU88" s="594"/>
      <c r="AV88" s="594"/>
      <c r="AW88" s="594"/>
      <c r="AX88" s="594"/>
      <c r="AY88" s="594"/>
      <c r="AZ88" s="594"/>
      <c r="BA88" s="594"/>
      <c r="BB88" s="595"/>
      <c r="BC88" s="404">
        <v>1370</v>
      </c>
      <c r="BD88" s="405"/>
      <c r="BE88" s="405"/>
      <c r="BF88" s="405"/>
      <c r="BG88" s="405"/>
      <c r="BH88" s="405"/>
      <c r="BI88" s="405"/>
      <c r="BJ88" s="405"/>
      <c r="BK88" s="405"/>
      <c r="BL88" s="405"/>
      <c r="BM88" s="406"/>
      <c r="BN88" s="541">
        <f t="shared" si="0"/>
        <v>4110</v>
      </c>
      <c r="BO88" s="542"/>
      <c r="BP88" s="542"/>
      <c r="BQ88" s="542"/>
      <c r="BR88" s="542"/>
      <c r="BS88" s="542"/>
      <c r="BT88" s="542"/>
      <c r="BU88" s="542"/>
      <c r="BV88" s="542"/>
      <c r="BW88" s="542"/>
      <c r="BX88" s="542"/>
      <c r="BY88" s="542"/>
      <c r="BZ88" s="542"/>
      <c r="CA88" s="542"/>
      <c r="CB88" s="543"/>
    </row>
    <row r="89" spans="1:98" ht="15" customHeight="1" x14ac:dyDescent="0.25">
      <c r="A89" s="407"/>
      <c r="B89" s="408"/>
      <c r="C89" s="408"/>
      <c r="D89" s="409"/>
      <c r="E89" s="422"/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3"/>
      <c r="AD89" s="423"/>
      <c r="AE89" s="423"/>
      <c r="AF89" s="423"/>
      <c r="AG89" s="423"/>
      <c r="AH89" s="423"/>
      <c r="AI89" s="423"/>
      <c r="AJ89" s="423"/>
      <c r="AK89" s="423"/>
      <c r="AL89" s="423"/>
      <c r="AM89" s="423"/>
      <c r="AN89" s="423"/>
      <c r="AO89" s="423"/>
      <c r="AP89" s="423"/>
      <c r="AQ89" s="423"/>
      <c r="AR89" s="424"/>
      <c r="AS89" s="593"/>
      <c r="AT89" s="594"/>
      <c r="AU89" s="594"/>
      <c r="AV89" s="594"/>
      <c r="AW89" s="594"/>
      <c r="AX89" s="594"/>
      <c r="AY89" s="594"/>
      <c r="AZ89" s="594"/>
      <c r="BA89" s="594"/>
      <c r="BB89" s="595"/>
      <c r="BC89" s="404"/>
      <c r="BD89" s="405"/>
      <c r="BE89" s="405"/>
      <c r="BF89" s="405"/>
      <c r="BG89" s="405"/>
      <c r="BH89" s="405"/>
      <c r="BI89" s="405"/>
      <c r="BJ89" s="405"/>
      <c r="BK89" s="405"/>
      <c r="BL89" s="405"/>
      <c r="BM89" s="406"/>
      <c r="BN89" s="541">
        <f t="shared" si="0"/>
        <v>0</v>
      </c>
      <c r="BO89" s="542"/>
      <c r="BP89" s="542"/>
      <c r="BQ89" s="542"/>
      <c r="BR89" s="542"/>
      <c r="BS89" s="542"/>
      <c r="BT89" s="542"/>
      <c r="BU89" s="542"/>
      <c r="BV89" s="542"/>
      <c r="BW89" s="542"/>
      <c r="BX89" s="542"/>
      <c r="BY89" s="542"/>
      <c r="BZ89" s="542"/>
      <c r="CA89" s="542"/>
      <c r="CB89" s="543"/>
    </row>
    <row r="90" spans="1:98" ht="15" customHeight="1" x14ac:dyDescent="0.25">
      <c r="A90" s="432"/>
      <c r="B90" s="433"/>
      <c r="C90" s="433"/>
      <c r="D90" s="434"/>
      <c r="E90" s="413" t="s">
        <v>120</v>
      </c>
      <c r="F90" s="414"/>
      <c r="G90" s="414"/>
      <c r="H90" s="414"/>
      <c r="I90" s="414"/>
      <c r="J90" s="414"/>
      <c r="K90" s="414"/>
      <c r="L90" s="414"/>
      <c r="M90" s="414"/>
      <c r="N90" s="414"/>
      <c r="O90" s="414"/>
      <c r="P90" s="414"/>
      <c r="Q90" s="414"/>
      <c r="R90" s="414"/>
      <c r="S90" s="414"/>
      <c r="T90" s="414"/>
      <c r="U90" s="414"/>
      <c r="V90" s="414"/>
      <c r="W90" s="414"/>
      <c r="X90" s="414"/>
      <c r="Y90" s="414"/>
      <c r="Z90" s="414"/>
      <c r="AA90" s="414"/>
      <c r="AB90" s="414"/>
      <c r="AC90" s="414"/>
      <c r="AD90" s="414"/>
      <c r="AE90" s="414"/>
      <c r="AF90" s="414"/>
      <c r="AG90" s="414"/>
      <c r="AH90" s="414"/>
      <c r="AI90" s="414"/>
      <c r="AJ90" s="414"/>
      <c r="AK90" s="414"/>
      <c r="AL90" s="414"/>
      <c r="AM90" s="414"/>
      <c r="AN90" s="414"/>
      <c r="AO90" s="414"/>
      <c r="AP90" s="414"/>
      <c r="AQ90" s="414"/>
      <c r="AR90" s="415"/>
      <c r="AS90" s="425" t="s">
        <v>9</v>
      </c>
      <c r="AT90" s="426"/>
      <c r="AU90" s="426"/>
      <c r="AV90" s="426"/>
      <c r="AW90" s="426"/>
      <c r="AX90" s="426"/>
      <c r="AY90" s="426"/>
      <c r="AZ90" s="426"/>
      <c r="BA90" s="426"/>
      <c r="BB90" s="427"/>
      <c r="BC90" s="407" t="s">
        <v>9</v>
      </c>
      <c r="BD90" s="408"/>
      <c r="BE90" s="408"/>
      <c r="BF90" s="408"/>
      <c r="BG90" s="408"/>
      <c r="BH90" s="408"/>
      <c r="BI90" s="408"/>
      <c r="BJ90" s="408"/>
      <c r="BK90" s="408"/>
      <c r="BL90" s="408"/>
      <c r="BM90" s="409"/>
      <c r="BN90" s="639">
        <f>SUM(BN81:CB89)</f>
        <v>13474</v>
      </c>
      <c r="BO90" s="640"/>
      <c r="BP90" s="640"/>
      <c r="BQ90" s="640"/>
      <c r="BR90" s="640"/>
      <c r="BS90" s="640"/>
      <c r="BT90" s="640"/>
      <c r="BU90" s="640"/>
      <c r="BV90" s="640"/>
      <c r="BW90" s="640"/>
      <c r="BX90" s="640"/>
      <c r="BY90" s="640"/>
      <c r="BZ90" s="640"/>
      <c r="CA90" s="640"/>
      <c r="CB90" s="641"/>
    </row>
    <row r="91" spans="1:98" ht="15" customHeight="1" x14ac:dyDescent="0.25">
      <c r="A91" s="432"/>
      <c r="B91" s="433"/>
      <c r="C91" s="433"/>
      <c r="D91" s="434"/>
      <c r="E91" s="413" t="s">
        <v>121</v>
      </c>
      <c r="F91" s="414"/>
      <c r="G91" s="414"/>
      <c r="H91" s="414"/>
      <c r="I91" s="414"/>
      <c r="J91" s="414"/>
      <c r="K91" s="414"/>
      <c r="L91" s="414"/>
      <c r="M91" s="414"/>
      <c r="N91" s="414"/>
      <c r="O91" s="414"/>
      <c r="P91" s="414"/>
      <c r="Q91" s="414"/>
      <c r="R91" s="414"/>
      <c r="S91" s="414"/>
      <c r="T91" s="414"/>
      <c r="U91" s="414"/>
      <c r="V91" s="414"/>
      <c r="W91" s="414"/>
      <c r="X91" s="414"/>
      <c r="Y91" s="414"/>
      <c r="Z91" s="414"/>
      <c r="AA91" s="414"/>
      <c r="AB91" s="414"/>
      <c r="AC91" s="414"/>
      <c r="AD91" s="414"/>
      <c r="AE91" s="414"/>
      <c r="AF91" s="414"/>
      <c r="AG91" s="414"/>
      <c r="AH91" s="414"/>
      <c r="AI91" s="414"/>
      <c r="AJ91" s="414"/>
      <c r="AK91" s="414"/>
      <c r="AL91" s="414"/>
      <c r="AM91" s="414"/>
      <c r="AN91" s="414"/>
      <c r="AO91" s="414"/>
      <c r="AP91" s="414"/>
      <c r="AQ91" s="414"/>
      <c r="AR91" s="415"/>
      <c r="AS91" s="425" t="s">
        <v>9</v>
      </c>
      <c r="AT91" s="426"/>
      <c r="AU91" s="426"/>
      <c r="AV91" s="426"/>
      <c r="AW91" s="426"/>
      <c r="AX91" s="426"/>
      <c r="AY91" s="426"/>
      <c r="AZ91" s="426"/>
      <c r="BA91" s="426"/>
      <c r="BB91" s="427"/>
      <c r="BC91" s="407" t="s">
        <v>9</v>
      </c>
      <c r="BD91" s="408"/>
      <c r="BE91" s="408"/>
      <c r="BF91" s="408"/>
      <c r="BG91" s="408"/>
      <c r="BH91" s="408"/>
      <c r="BI91" s="408"/>
      <c r="BJ91" s="408"/>
      <c r="BK91" s="408"/>
      <c r="BL91" s="408"/>
      <c r="BM91" s="409"/>
      <c r="BN91" s="639">
        <f>BN90</f>
        <v>13474</v>
      </c>
      <c r="BO91" s="640"/>
      <c r="BP91" s="640"/>
      <c r="BQ91" s="640"/>
      <c r="BR91" s="640"/>
      <c r="BS91" s="640"/>
      <c r="BT91" s="640"/>
      <c r="BU91" s="640"/>
      <c r="BV91" s="640"/>
      <c r="BW91" s="640"/>
      <c r="BX91" s="640"/>
      <c r="BY91" s="640"/>
      <c r="BZ91" s="640"/>
      <c r="CA91" s="640"/>
      <c r="CB91" s="641"/>
      <c r="CT91" s="29">
        <f>'[1]Лист 1 '!H92+'[1]Лист 1 '!H93+'[1]Лист 1 '!H94+'[1]Лист 1 '!H95+'[1]Лист 1 '!H96</f>
        <v>0</v>
      </c>
    </row>
    <row r="92" spans="1:98" s="23" customFormat="1" ht="15.6" x14ac:dyDescent="0.3">
      <c r="A92" s="389"/>
      <c r="B92" s="389"/>
      <c r="C92" s="389"/>
      <c r="D92" s="389"/>
      <c r="E92" s="389"/>
      <c r="F92" s="389"/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89"/>
      <c r="R92" s="389"/>
      <c r="S92" s="389"/>
      <c r="T92" s="389"/>
      <c r="U92" s="389"/>
      <c r="V92" s="389"/>
      <c r="W92" s="389"/>
      <c r="X92" s="389"/>
      <c r="Y92" s="389"/>
      <c r="Z92" s="389"/>
      <c r="AA92" s="389"/>
      <c r="AB92" s="389"/>
      <c r="AC92" s="389"/>
      <c r="AD92" s="389"/>
      <c r="AE92" s="389"/>
      <c r="AF92" s="389"/>
      <c r="AG92" s="389"/>
      <c r="AH92" s="389"/>
      <c r="AI92" s="389"/>
      <c r="AJ92" s="389"/>
      <c r="AK92" s="389"/>
      <c r="AL92" s="389"/>
      <c r="AM92" s="389"/>
      <c r="AN92" s="389"/>
      <c r="AO92" s="389"/>
      <c r="AP92" s="389"/>
      <c r="AQ92" s="389"/>
      <c r="AR92" s="389"/>
      <c r="AS92" s="389"/>
      <c r="AT92" s="389"/>
      <c r="AU92" s="389"/>
      <c r="AV92" s="389"/>
      <c r="AW92" s="389"/>
      <c r="AX92" s="389"/>
      <c r="AY92" s="389"/>
      <c r="AZ92" s="389"/>
      <c r="BA92" s="389"/>
      <c r="BB92" s="389"/>
      <c r="BC92" s="389"/>
      <c r="BD92" s="389"/>
      <c r="BE92" s="389"/>
      <c r="BF92" s="389"/>
      <c r="BG92" s="389"/>
      <c r="BH92" s="389"/>
      <c r="BI92" s="389"/>
      <c r="BJ92" s="389"/>
      <c r="BK92" s="389"/>
      <c r="BL92" s="389"/>
      <c r="BM92" s="389"/>
      <c r="BN92" s="389"/>
      <c r="BO92" s="389"/>
      <c r="BP92" s="389"/>
      <c r="BQ92" s="389"/>
      <c r="BR92" s="389"/>
      <c r="BS92" s="389"/>
      <c r="BT92" s="389"/>
      <c r="BU92" s="389"/>
      <c r="BV92" s="389"/>
      <c r="BW92" s="389"/>
      <c r="BX92" s="389"/>
      <c r="BY92" s="389"/>
      <c r="BZ92" s="389"/>
      <c r="CA92" s="389"/>
      <c r="CB92" s="389"/>
    </row>
    <row r="93" spans="1:98" s="23" customFormat="1" ht="21.75" customHeight="1" x14ac:dyDescent="0.3">
      <c r="A93" s="389" t="s">
        <v>521</v>
      </c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3"/>
      <c r="AE93" s="263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3"/>
      <c r="AT93" s="263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  <c r="BE93" s="263"/>
      <c r="BF93" s="263"/>
      <c r="BG93" s="263"/>
      <c r="BH93" s="263"/>
      <c r="BI93" s="263"/>
      <c r="BJ93" s="263"/>
      <c r="BK93" s="263"/>
      <c r="BL93" s="263"/>
      <c r="BM93" s="263"/>
      <c r="BN93" s="263"/>
      <c r="BO93" s="263"/>
      <c r="BP93" s="263"/>
      <c r="BQ93" s="263"/>
      <c r="BR93" s="263"/>
      <c r="BS93" s="263"/>
      <c r="BT93" s="263"/>
      <c r="BU93" s="263"/>
      <c r="BV93" s="263"/>
      <c r="BW93" s="263"/>
      <c r="BX93" s="263"/>
      <c r="BY93" s="263"/>
      <c r="BZ93" s="263"/>
      <c r="CA93" s="263"/>
      <c r="CB93" s="263"/>
    </row>
    <row r="94" spans="1:98" s="25" customFormat="1" ht="7.8" x14ac:dyDescent="0.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</row>
    <row r="95" spans="1:98" x14ac:dyDescent="0.25">
      <c r="A95" s="386" t="s">
        <v>88</v>
      </c>
      <c r="B95" s="387"/>
      <c r="C95" s="387"/>
      <c r="D95" s="388"/>
      <c r="E95" s="386" t="s">
        <v>122</v>
      </c>
      <c r="F95" s="387"/>
      <c r="G95" s="387"/>
      <c r="H95" s="387"/>
      <c r="I95" s="387"/>
      <c r="J95" s="387"/>
      <c r="K95" s="387"/>
      <c r="L95" s="387"/>
      <c r="M95" s="387"/>
      <c r="N95" s="387"/>
      <c r="O95" s="387"/>
      <c r="P95" s="387"/>
      <c r="Q95" s="387"/>
      <c r="R95" s="387"/>
      <c r="S95" s="387"/>
      <c r="T95" s="387"/>
      <c r="U95" s="387"/>
      <c r="V95" s="387"/>
      <c r="W95" s="387"/>
      <c r="X95" s="387"/>
      <c r="Y95" s="387"/>
      <c r="Z95" s="387"/>
      <c r="AA95" s="387"/>
      <c r="AB95" s="387"/>
      <c r="AC95" s="387"/>
      <c r="AD95" s="387"/>
      <c r="AE95" s="387"/>
      <c r="AF95" s="387"/>
      <c r="AG95" s="387"/>
      <c r="AH95" s="387"/>
      <c r="AI95" s="387"/>
      <c r="AJ95" s="387"/>
      <c r="AK95" s="387"/>
      <c r="AL95" s="387"/>
      <c r="AM95" s="387"/>
      <c r="AN95" s="387"/>
      <c r="AO95" s="387"/>
      <c r="AP95" s="387"/>
      <c r="AQ95" s="387"/>
      <c r="AR95" s="388"/>
      <c r="AS95" s="386" t="s">
        <v>124</v>
      </c>
      <c r="AT95" s="387"/>
      <c r="AU95" s="387"/>
      <c r="AV95" s="387"/>
      <c r="AW95" s="387"/>
      <c r="AX95" s="387"/>
      <c r="AY95" s="387"/>
      <c r="AZ95" s="387"/>
      <c r="BA95" s="387"/>
      <c r="BB95" s="388"/>
      <c r="BC95" s="386" t="s">
        <v>230</v>
      </c>
      <c r="BD95" s="387"/>
      <c r="BE95" s="387"/>
      <c r="BF95" s="387"/>
      <c r="BG95" s="387"/>
      <c r="BH95" s="387"/>
      <c r="BI95" s="387"/>
      <c r="BJ95" s="387"/>
      <c r="BK95" s="387"/>
      <c r="BL95" s="387"/>
      <c r="BM95" s="388"/>
      <c r="BN95" s="386" t="s">
        <v>78</v>
      </c>
      <c r="BO95" s="387"/>
      <c r="BP95" s="387"/>
      <c r="BQ95" s="387"/>
      <c r="BR95" s="387"/>
      <c r="BS95" s="387"/>
      <c r="BT95" s="387"/>
      <c r="BU95" s="387"/>
      <c r="BV95" s="387"/>
      <c r="BW95" s="387"/>
      <c r="BX95" s="387"/>
      <c r="BY95" s="387"/>
      <c r="BZ95" s="387"/>
      <c r="CA95" s="387"/>
      <c r="CB95" s="388"/>
    </row>
    <row r="96" spans="1:98" x14ac:dyDescent="0.25">
      <c r="A96" s="383" t="s">
        <v>95</v>
      </c>
      <c r="B96" s="384"/>
      <c r="C96" s="384"/>
      <c r="D96" s="385"/>
      <c r="E96" s="383"/>
      <c r="F96" s="384"/>
      <c r="G96" s="384"/>
      <c r="H96" s="384"/>
      <c r="I96" s="384"/>
      <c r="J96" s="384"/>
      <c r="K96" s="38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384"/>
      <c r="X96" s="384"/>
      <c r="Y96" s="384"/>
      <c r="Z96" s="384"/>
      <c r="AA96" s="384"/>
      <c r="AB96" s="384"/>
      <c r="AC96" s="384"/>
      <c r="AD96" s="384"/>
      <c r="AE96" s="384"/>
      <c r="AF96" s="384"/>
      <c r="AG96" s="384"/>
      <c r="AH96" s="384"/>
      <c r="AI96" s="384"/>
      <c r="AJ96" s="384"/>
      <c r="AK96" s="384"/>
      <c r="AL96" s="384"/>
      <c r="AM96" s="384"/>
      <c r="AN96" s="384"/>
      <c r="AO96" s="384"/>
      <c r="AP96" s="384"/>
      <c r="AQ96" s="384"/>
      <c r="AR96" s="385"/>
      <c r="AS96" s="383"/>
      <c r="AT96" s="384"/>
      <c r="AU96" s="384"/>
      <c r="AV96" s="384"/>
      <c r="AW96" s="384"/>
      <c r="AX96" s="384"/>
      <c r="AY96" s="384"/>
      <c r="AZ96" s="384"/>
      <c r="BA96" s="384"/>
      <c r="BB96" s="385"/>
      <c r="BC96" s="383" t="s">
        <v>231</v>
      </c>
      <c r="BD96" s="384"/>
      <c r="BE96" s="384"/>
      <c r="BF96" s="384"/>
      <c r="BG96" s="384"/>
      <c r="BH96" s="384"/>
      <c r="BI96" s="384"/>
      <c r="BJ96" s="384"/>
      <c r="BK96" s="384"/>
      <c r="BL96" s="384"/>
      <c r="BM96" s="385"/>
      <c r="BN96" s="383" t="s">
        <v>232</v>
      </c>
      <c r="BO96" s="384"/>
      <c r="BP96" s="384"/>
      <c r="BQ96" s="384"/>
      <c r="BR96" s="384"/>
      <c r="BS96" s="384"/>
      <c r="BT96" s="384"/>
      <c r="BU96" s="384"/>
      <c r="BV96" s="384"/>
      <c r="BW96" s="384"/>
      <c r="BX96" s="384"/>
      <c r="BY96" s="384"/>
      <c r="BZ96" s="384"/>
      <c r="CA96" s="384"/>
      <c r="CB96" s="385"/>
    </row>
    <row r="97" spans="1:80" x14ac:dyDescent="0.25">
      <c r="A97" s="383"/>
      <c r="B97" s="384"/>
      <c r="C97" s="384"/>
      <c r="D97" s="385"/>
      <c r="E97" s="383"/>
      <c r="F97" s="384"/>
      <c r="G97" s="384"/>
      <c r="H97" s="384"/>
      <c r="I97" s="384"/>
      <c r="J97" s="384"/>
      <c r="K97" s="384"/>
      <c r="L97" s="384"/>
      <c r="M97" s="384"/>
      <c r="N97" s="384"/>
      <c r="O97" s="384"/>
      <c r="P97" s="384"/>
      <c r="Q97" s="384"/>
      <c r="R97" s="384"/>
      <c r="S97" s="384"/>
      <c r="T97" s="384"/>
      <c r="U97" s="384"/>
      <c r="V97" s="384"/>
      <c r="W97" s="384"/>
      <c r="X97" s="384"/>
      <c r="Y97" s="384"/>
      <c r="Z97" s="384"/>
      <c r="AA97" s="384"/>
      <c r="AB97" s="384"/>
      <c r="AC97" s="384"/>
      <c r="AD97" s="384"/>
      <c r="AE97" s="384"/>
      <c r="AF97" s="384"/>
      <c r="AG97" s="384"/>
      <c r="AH97" s="384"/>
      <c r="AI97" s="384"/>
      <c r="AJ97" s="384"/>
      <c r="AK97" s="384"/>
      <c r="AL97" s="384"/>
      <c r="AM97" s="384"/>
      <c r="AN97" s="384"/>
      <c r="AO97" s="384"/>
      <c r="AP97" s="384"/>
      <c r="AQ97" s="384"/>
      <c r="AR97" s="385"/>
      <c r="AS97" s="383"/>
      <c r="AT97" s="384"/>
      <c r="AU97" s="384"/>
      <c r="AV97" s="384"/>
      <c r="AW97" s="384"/>
      <c r="AX97" s="384"/>
      <c r="AY97" s="384"/>
      <c r="AZ97" s="384"/>
      <c r="BA97" s="384"/>
      <c r="BB97" s="385"/>
      <c r="BC97" s="383" t="s">
        <v>131</v>
      </c>
      <c r="BD97" s="384"/>
      <c r="BE97" s="384"/>
      <c r="BF97" s="384"/>
      <c r="BG97" s="384"/>
      <c r="BH97" s="384"/>
      <c r="BI97" s="384"/>
      <c r="BJ97" s="384"/>
      <c r="BK97" s="384"/>
      <c r="BL97" s="384"/>
      <c r="BM97" s="385"/>
      <c r="BN97" s="383"/>
      <c r="BO97" s="384"/>
      <c r="BP97" s="384"/>
      <c r="BQ97" s="384"/>
      <c r="BR97" s="384"/>
      <c r="BS97" s="384"/>
      <c r="BT97" s="384"/>
      <c r="BU97" s="384"/>
      <c r="BV97" s="384"/>
      <c r="BW97" s="384"/>
      <c r="BX97" s="384"/>
      <c r="BY97" s="384"/>
      <c r="BZ97" s="384"/>
      <c r="CA97" s="384"/>
      <c r="CB97" s="385"/>
    </row>
    <row r="98" spans="1:80" x14ac:dyDescent="0.25">
      <c r="A98" s="392"/>
      <c r="B98" s="393"/>
      <c r="C98" s="393"/>
      <c r="D98" s="394"/>
      <c r="E98" s="392">
        <v>1</v>
      </c>
      <c r="F98" s="393"/>
      <c r="G98" s="393"/>
      <c r="H98" s="393"/>
      <c r="I98" s="393"/>
      <c r="J98" s="393"/>
      <c r="K98" s="393"/>
      <c r="L98" s="393"/>
      <c r="M98" s="393"/>
      <c r="N98" s="393"/>
      <c r="O98" s="393"/>
      <c r="P98" s="393"/>
      <c r="Q98" s="393"/>
      <c r="R98" s="393"/>
      <c r="S98" s="393"/>
      <c r="T98" s="393"/>
      <c r="U98" s="393"/>
      <c r="V98" s="393"/>
      <c r="W98" s="393"/>
      <c r="X98" s="393"/>
      <c r="Y98" s="393"/>
      <c r="Z98" s="393"/>
      <c r="AA98" s="393"/>
      <c r="AB98" s="393"/>
      <c r="AC98" s="393"/>
      <c r="AD98" s="393"/>
      <c r="AE98" s="393"/>
      <c r="AF98" s="393"/>
      <c r="AG98" s="393"/>
      <c r="AH98" s="393"/>
      <c r="AI98" s="393"/>
      <c r="AJ98" s="393"/>
      <c r="AK98" s="393"/>
      <c r="AL98" s="393"/>
      <c r="AM98" s="393"/>
      <c r="AN98" s="393"/>
      <c r="AO98" s="393"/>
      <c r="AP98" s="393"/>
      <c r="AQ98" s="393"/>
      <c r="AR98" s="394"/>
      <c r="AS98" s="392">
        <v>2</v>
      </c>
      <c r="AT98" s="393"/>
      <c r="AU98" s="393"/>
      <c r="AV98" s="393"/>
      <c r="AW98" s="393"/>
      <c r="AX98" s="393"/>
      <c r="AY98" s="393"/>
      <c r="AZ98" s="393"/>
      <c r="BA98" s="393"/>
      <c r="BB98" s="394"/>
      <c r="BC98" s="392">
        <v>3</v>
      </c>
      <c r="BD98" s="393"/>
      <c r="BE98" s="393"/>
      <c r="BF98" s="393"/>
      <c r="BG98" s="393"/>
      <c r="BH98" s="393"/>
      <c r="BI98" s="393"/>
      <c r="BJ98" s="393"/>
      <c r="BK98" s="393"/>
      <c r="BL98" s="393"/>
      <c r="BM98" s="394"/>
      <c r="BN98" s="392">
        <v>4</v>
      </c>
      <c r="BO98" s="393"/>
      <c r="BP98" s="393"/>
      <c r="BQ98" s="393"/>
      <c r="BR98" s="393"/>
      <c r="BS98" s="393"/>
      <c r="BT98" s="393"/>
      <c r="BU98" s="393"/>
      <c r="BV98" s="393"/>
      <c r="BW98" s="393"/>
      <c r="BX98" s="393"/>
      <c r="BY98" s="393"/>
      <c r="BZ98" s="393"/>
      <c r="CA98" s="393"/>
      <c r="CB98" s="394"/>
    </row>
    <row r="99" spans="1:80" ht="15" customHeight="1" x14ac:dyDescent="0.25">
      <c r="A99" s="578">
        <v>1</v>
      </c>
      <c r="B99" s="579"/>
      <c r="C99" s="579"/>
      <c r="D99" s="580"/>
      <c r="E99" s="581" t="s">
        <v>425</v>
      </c>
      <c r="F99" s="582"/>
      <c r="G99" s="582"/>
      <c r="H99" s="582"/>
      <c r="I99" s="582"/>
      <c r="J99" s="582"/>
      <c r="K99" s="582"/>
      <c r="L99" s="582"/>
      <c r="M99" s="582"/>
      <c r="N99" s="582"/>
      <c r="O99" s="582"/>
      <c r="P99" s="582"/>
      <c r="Q99" s="582"/>
      <c r="R99" s="582"/>
      <c r="S99" s="582"/>
      <c r="T99" s="582"/>
      <c r="U99" s="582"/>
      <c r="V99" s="582"/>
      <c r="W99" s="582"/>
      <c r="X99" s="582"/>
      <c r="Y99" s="582"/>
      <c r="Z99" s="582"/>
      <c r="AA99" s="582"/>
      <c r="AB99" s="582"/>
      <c r="AC99" s="582"/>
      <c r="AD99" s="582"/>
      <c r="AE99" s="582"/>
      <c r="AF99" s="582"/>
      <c r="AG99" s="582"/>
      <c r="AH99" s="582"/>
      <c r="AI99" s="582"/>
      <c r="AJ99" s="582"/>
      <c r="AK99" s="582"/>
      <c r="AL99" s="582"/>
      <c r="AM99" s="582"/>
      <c r="AN99" s="582"/>
      <c r="AO99" s="582"/>
      <c r="AP99" s="582"/>
      <c r="AQ99" s="582"/>
      <c r="AR99" s="583"/>
      <c r="AS99" s="425"/>
      <c r="AT99" s="426"/>
      <c r="AU99" s="426"/>
      <c r="AV99" s="426"/>
      <c r="AW99" s="426"/>
      <c r="AX99" s="426"/>
      <c r="AY99" s="426"/>
      <c r="AZ99" s="426"/>
      <c r="BA99" s="426"/>
      <c r="BB99" s="427"/>
      <c r="BC99" s="407"/>
      <c r="BD99" s="408"/>
      <c r="BE99" s="408"/>
      <c r="BF99" s="408"/>
      <c r="BG99" s="408"/>
      <c r="BH99" s="408"/>
      <c r="BI99" s="408"/>
      <c r="BJ99" s="408"/>
      <c r="BK99" s="408"/>
      <c r="BL99" s="408"/>
      <c r="BM99" s="409"/>
      <c r="BN99" s="584">
        <f>SUM(BN100:CB120)</f>
        <v>20374</v>
      </c>
      <c r="BO99" s="585"/>
      <c r="BP99" s="585"/>
      <c r="BQ99" s="585"/>
      <c r="BR99" s="585"/>
      <c r="BS99" s="585"/>
      <c r="BT99" s="585"/>
      <c r="BU99" s="585"/>
      <c r="BV99" s="585"/>
      <c r="BW99" s="585"/>
      <c r="BX99" s="585"/>
      <c r="BY99" s="585"/>
      <c r="BZ99" s="585"/>
      <c r="CA99" s="585"/>
      <c r="CB99" s="586"/>
    </row>
    <row r="100" spans="1:80" ht="15" customHeight="1" x14ac:dyDescent="0.25">
      <c r="A100" s="407"/>
      <c r="B100" s="408"/>
      <c r="C100" s="408"/>
      <c r="D100" s="409"/>
      <c r="E100" s="422" t="s">
        <v>426</v>
      </c>
      <c r="F100" s="587"/>
      <c r="G100" s="587"/>
      <c r="H100" s="587"/>
      <c r="I100" s="587"/>
      <c r="J100" s="587"/>
      <c r="K100" s="587"/>
      <c r="L100" s="587"/>
      <c r="M100" s="587"/>
      <c r="N100" s="587"/>
      <c r="O100" s="587"/>
      <c r="P100" s="587"/>
      <c r="Q100" s="587"/>
      <c r="R100" s="587"/>
      <c r="S100" s="587"/>
      <c r="T100" s="587"/>
      <c r="U100" s="587"/>
      <c r="V100" s="587"/>
      <c r="W100" s="587"/>
      <c r="X100" s="587"/>
      <c r="Y100" s="587"/>
      <c r="Z100" s="587"/>
      <c r="AA100" s="587"/>
      <c r="AB100" s="587"/>
      <c r="AC100" s="587"/>
      <c r="AD100" s="587"/>
      <c r="AE100" s="587"/>
      <c r="AF100" s="587"/>
      <c r="AG100" s="587"/>
      <c r="AH100" s="587"/>
      <c r="AI100" s="587"/>
      <c r="AJ100" s="587"/>
      <c r="AK100" s="587"/>
      <c r="AL100" s="587"/>
      <c r="AM100" s="587"/>
      <c r="AN100" s="587"/>
      <c r="AO100" s="587"/>
      <c r="AP100" s="587"/>
      <c r="AQ100" s="587"/>
      <c r="AR100" s="588"/>
      <c r="AS100" s="425">
        <v>4</v>
      </c>
      <c r="AT100" s="426"/>
      <c r="AU100" s="426"/>
      <c r="AV100" s="426"/>
      <c r="AW100" s="426"/>
      <c r="AX100" s="426"/>
      <c r="AY100" s="426"/>
      <c r="AZ100" s="426"/>
      <c r="BA100" s="426"/>
      <c r="BB100" s="427"/>
      <c r="BC100" s="404">
        <v>230</v>
      </c>
      <c r="BD100" s="405"/>
      <c r="BE100" s="405"/>
      <c r="BF100" s="405"/>
      <c r="BG100" s="405"/>
      <c r="BH100" s="405"/>
      <c r="BI100" s="405"/>
      <c r="BJ100" s="405"/>
      <c r="BK100" s="405"/>
      <c r="BL100" s="405"/>
      <c r="BM100" s="406"/>
      <c r="BN100" s="541">
        <f t="shared" ref="BN100:BN120" si="1">BC100*AS100</f>
        <v>920</v>
      </c>
      <c r="BO100" s="542"/>
      <c r="BP100" s="542"/>
      <c r="BQ100" s="542"/>
      <c r="BR100" s="542"/>
      <c r="BS100" s="542"/>
      <c r="BT100" s="542"/>
      <c r="BU100" s="542"/>
      <c r="BV100" s="542"/>
      <c r="BW100" s="542"/>
      <c r="BX100" s="542"/>
      <c r="BY100" s="542"/>
      <c r="BZ100" s="542"/>
      <c r="CA100" s="542"/>
      <c r="CB100" s="543"/>
    </row>
    <row r="101" spans="1:80" ht="15" customHeight="1" x14ac:dyDescent="0.25">
      <c r="A101" s="407"/>
      <c r="B101" s="408"/>
      <c r="C101" s="408"/>
      <c r="D101" s="409"/>
      <c r="E101" s="422" t="s">
        <v>427</v>
      </c>
      <c r="F101" s="423"/>
      <c r="G101" s="423"/>
      <c r="H101" s="423"/>
      <c r="I101" s="423"/>
      <c r="J101" s="423"/>
      <c r="K101" s="423"/>
      <c r="L101" s="423"/>
      <c r="M101" s="423"/>
      <c r="N101" s="423"/>
      <c r="O101" s="423"/>
      <c r="P101" s="423"/>
      <c r="Q101" s="423"/>
      <c r="R101" s="423"/>
      <c r="S101" s="423"/>
      <c r="T101" s="423"/>
      <c r="U101" s="423"/>
      <c r="V101" s="423"/>
      <c r="W101" s="423"/>
      <c r="X101" s="423"/>
      <c r="Y101" s="423"/>
      <c r="Z101" s="423"/>
      <c r="AA101" s="423"/>
      <c r="AB101" s="423"/>
      <c r="AC101" s="423"/>
      <c r="AD101" s="423"/>
      <c r="AE101" s="423"/>
      <c r="AF101" s="423"/>
      <c r="AG101" s="423"/>
      <c r="AH101" s="423"/>
      <c r="AI101" s="423"/>
      <c r="AJ101" s="423"/>
      <c r="AK101" s="423"/>
      <c r="AL101" s="423"/>
      <c r="AM101" s="423"/>
      <c r="AN101" s="423"/>
      <c r="AO101" s="423"/>
      <c r="AP101" s="423"/>
      <c r="AQ101" s="423"/>
      <c r="AR101" s="424"/>
      <c r="AS101" s="425">
        <v>25</v>
      </c>
      <c r="AT101" s="426"/>
      <c r="AU101" s="426"/>
      <c r="AV101" s="426"/>
      <c r="AW101" s="426"/>
      <c r="AX101" s="426"/>
      <c r="AY101" s="426"/>
      <c r="AZ101" s="426"/>
      <c r="BA101" s="426"/>
      <c r="BB101" s="427"/>
      <c r="BC101" s="404">
        <v>56</v>
      </c>
      <c r="BD101" s="405"/>
      <c r="BE101" s="405"/>
      <c r="BF101" s="405"/>
      <c r="BG101" s="405"/>
      <c r="BH101" s="405"/>
      <c r="BI101" s="405"/>
      <c r="BJ101" s="405"/>
      <c r="BK101" s="405"/>
      <c r="BL101" s="405"/>
      <c r="BM101" s="406"/>
      <c r="BN101" s="541">
        <f t="shared" si="1"/>
        <v>1400</v>
      </c>
      <c r="BO101" s="542"/>
      <c r="BP101" s="542"/>
      <c r="BQ101" s="542"/>
      <c r="BR101" s="542"/>
      <c r="BS101" s="542"/>
      <c r="BT101" s="542"/>
      <c r="BU101" s="542"/>
      <c r="BV101" s="542"/>
      <c r="BW101" s="542"/>
      <c r="BX101" s="542"/>
      <c r="BY101" s="542"/>
      <c r="BZ101" s="542"/>
      <c r="CA101" s="542"/>
      <c r="CB101" s="543"/>
    </row>
    <row r="102" spans="1:80" ht="15" customHeight="1" x14ac:dyDescent="0.25">
      <c r="A102" s="407"/>
      <c r="B102" s="408"/>
      <c r="C102" s="408"/>
      <c r="D102" s="409"/>
      <c r="E102" s="422" t="s">
        <v>428</v>
      </c>
      <c r="F102" s="423"/>
      <c r="G102" s="423"/>
      <c r="H102" s="423"/>
      <c r="I102" s="423"/>
      <c r="J102" s="423"/>
      <c r="K102" s="423"/>
      <c r="L102" s="423"/>
      <c r="M102" s="423"/>
      <c r="N102" s="423"/>
      <c r="O102" s="423"/>
      <c r="P102" s="423"/>
      <c r="Q102" s="423"/>
      <c r="R102" s="423"/>
      <c r="S102" s="423"/>
      <c r="T102" s="423"/>
      <c r="U102" s="423"/>
      <c r="V102" s="423"/>
      <c r="W102" s="423"/>
      <c r="X102" s="423"/>
      <c r="Y102" s="423"/>
      <c r="Z102" s="423"/>
      <c r="AA102" s="423"/>
      <c r="AB102" s="423"/>
      <c r="AC102" s="423"/>
      <c r="AD102" s="423"/>
      <c r="AE102" s="423"/>
      <c r="AF102" s="423"/>
      <c r="AG102" s="423"/>
      <c r="AH102" s="423"/>
      <c r="AI102" s="423"/>
      <c r="AJ102" s="423"/>
      <c r="AK102" s="423"/>
      <c r="AL102" s="423"/>
      <c r="AM102" s="423"/>
      <c r="AN102" s="423"/>
      <c r="AO102" s="423"/>
      <c r="AP102" s="423"/>
      <c r="AQ102" s="423"/>
      <c r="AR102" s="424"/>
      <c r="AS102" s="425">
        <v>4</v>
      </c>
      <c r="AT102" s="426"/>
      <c r="AU102" s="426"/>
      <c r="AV102" s="426"/>
      <c r="AW102" s="426"/>
      <c r="AX102" s="426"/>
      <c r="AY102" s="426"/>
      <c r="AZ102" s="426"/>
      <c r="BA102" s="426"/>
      <c r="BB102" s="427"/>
      <c r="BC102" s="404">
        <v>45</v>
      </c>
      <c r="BD102" s="405"/>
      <c r="BE102" s="405"/>
      <c r="BF102" s="405"/>
      <c r="BG102" s="405"/>
      <c r="BH102" s="405"/>
      <c r="BI102" s="405"/>
      <c r="BJ102" s="405"/>
      <c r="BK102" s="405"/>
      <c r="BL102" s="405"/>
      <c r="BM102" s="406"/>
      <c r="BN102" s="541">
        <f t="shared" si="1"/>
        <v>180</v>
      </c>
      <c r="BO102" s="542"/>
      <c r="BP102" s="542"/>
      <c r="BQ102" s="542"/>
      <c r="BR102" s="542"/>
      <c r="BS102" s="542"/>
      <c r="BT102" s="542"/>
      <c r="BU102" s="542"/>
      <c r="BV102" s="542"/>
      <c r="BW102" s="542"/>
      <c r="BX102" s="542"/>
      <c r="BY102" s="542"/>
      <c r="BZ102" s="542"/>
      <c r="CA102" s="542"/>
      <c r="CB102" s="543"/>
    </row>
    <row r="103" spans="1:80" ht="15" customHeight="1" x14ac:dyDescent="0.25">
      <c r="A103" s="407"/>
      <c r="B103" s="408"/>
      <c r="C103" s="408"/>
      <c r="D103" s="409"/>
      <c r="E103" s="422" t="s">
        <v>429</v>
      </c>
      <c r="F103" s="423"/>
      <c r="G103" s="423"/>
      <c r="H103" s="423"/>
      <c r="I103" s="423"/>
      <c r="J103" s="423"/>
      <c r="K103" s="423"/>
      <c r="L103" s="423"/>
      <c r="M103" s="423"/>
      <c r="N103" s="423"/>
      <c r="O103" s="423"/>
      <c r="P103" s="423"/>
      <c r="Q103" s="423"/>
      <c r="R103" s="423"/>
      <c r="S103" s="423"/>
      <c r="T103" s="423"/>
      <c r="U103" s="423"/>
      <c r="V103" s="423"/>
      <c r="W103" s="423"/>
      <c r="X103" s="423"/>
      <c r="Y103" s="423"/>
      <c r="Z103" s="423"/>
      <c r="AA103" s="423"/>
      <c r="AB103" s="423"/>
      <c r="AC103" s="423"/>
      <c r="AD103" s="423"/>
      <c r="AE103" s="423"/>
      <c r="AF103" s="423"/>
      <c r="AG103" s="423"/>
      <c r="AH103" s="423"/>
      <c r="AI103" s="423"/>
      <c r="AJ103" s="423"/>
      <c r="AK103" s="423"/>
      <c r="AL103" s="423"/>
      <c r="AM103" s="423"/>
      <c r="AN103" s="423"/>
      <c r="AO103" s="423"/>
      <c r="AP103" s="423"/>
      <c r="AQ103" s="423"/>
      <c r="AR103" s="424"/>
      <c r="AS103" s="425">
        <v>8</v>
      </c>
      <c r="AT103" s="426"/>
      <c r="AU103" s="426"/>
      <c r="AV103" s="426"/>
      <c r="AW103" s="426"/>
      <c r="AX103" s="426"/>
      <c r="AY103" s="426"/>
      <c r="AZ103" s="426"/>
      <c r="BA103" s="426"/>
      <c r="BB103" s="427"/>
      <c r="BC103" s="404">
        <v>70</v>
      </c>
      <c r="BD103" s="405"/>
      <c r="BE103" s="405"/>
      <c r="BF103" s="405"/>
      <c r="BG103" s="405"/>
      <c r="BH103" s="405"/>
      <c r="BI103" s="405"/>
      <c r="BJ103" s="405"/>
      <c r="BK103" s="405"/>
      <c r="BL103" s="405"/>
      <c r="BM103" s="406"/>
      <c r="BN103" s="541">
        <f t="shared" si="1"/>
        <v>560</v>
      </c>
      <c r="BO103" s="542"/>
      <c r="BP103" s="542"/>
      <c r="BQ103" s="542"/>
      <c r="BR103" s="542"/>
      <c r="BS103" s="542"/>
      <c r="BT103" s="542"/>
      <c r="BU103" s="542"/>
      <c r="BV103" s="542"/>
      <c r="BW103" s="542"/>
      <c r="BX103" s="542"/>
      <c r="BY103" s="542"/>
      <c r="BZ103" s="542"/>
      <c r="CA103" s="542"/>
      <c r="CB103" s="543"/>
    </row>
    <row r="104" spans="1:80" ht="15" customHeight="1" x14ac:dyDescent="0.25">
      <c r="A104" s="407"/>
      <c r="B104" s="408"/>
      <c r="C104" s="408"/>
      <c r="D104" s="409"/>
      <c r="E104" s="422" t="s">
        <v>430</v>
      </c>
      <c r="F104" s="423"/>
      <c r="G104" s="423"/>
      <c r="H104" s="423"/>
      <c r="I104" s="423"/>
      <c r="J104" s="423"/>
      <c r="K104" s="423"/>
      <c r="L104" s="423"/>
      <c r="M104" s="423"/>
      <c r="N104" s="423"/>
      <c r="O104" s="423"/>
      <c r="P104" s="423"/>
      <c r="Q104" s="423"/>
      <c r="R104" s="423"/>
      <c r="S104" s="423"/>
      <c r="T104" s="423"/>
      <c r="U104" s="423"/>
      <c r="V104" s="423"/>
      <c r="W104" s="423"/>
      <c r="X104" s="423"/>
      <c r="Y104" s="423"/>
      <c r="Z104" s="423"/>
      <c r="AA104" s="423"/>
      <c r="AB104" s="423"/>
      <c r="AC104" s="423"/>
      <c r="AD104" s="423"/>
      <c r="AE104" s="423"/>
      <c r="AF104" s="423"/>
      <c r="AG104" s="423"/>
      <c r="AH104" s="423"/>
      <c r="AI104" s="423"/>
      <c r="AJ104" s="423"/>
      <c r="AK104" s="423"/>
      <c r="AL104" s="423"/>
      <c r="AM104" s="423"/>
      <c r="AN104" s="423"/>
      <c r="AO104" s="423"/>
      <c r="AP104" s="423"/>
      <c r="AQ104" s="423"/>
      <c r="AR104" s="424"/>
      <c r="AS104" s="593">
        <v>12</v>
      </c>
      <c r="AT104" s="594"/>
      <c r="AU104" s="594"/>
      <c r="AV104" s="594"/>
      <c r="AW104" s="594"/>
      <c r="AX104" s="594"/>
      <c r="AY104" s="594"/>
      <c r="AZ104" s="594"/>
      <c r="BA104" s="594"/>
      <c r="BB104" s="595"/>
      <c r="BC104" s="404">
        <v>92</v>
      </c>
      <c r="BD104" s="405"/>
      <c r="BE104" s="405"/>
      <c r="BF104" s="405"/>
      <c r="BG104" s="405"/>
      <c r="BH104" s="405"/>
      <c r="BI104" s="405"/>
      <c r="BJ104" s="405"/>
      <c r="BK104" s="405"/>
      <c r="BL104" s="405"/>
      <c r="BM104" s="406"/>
      <c r="BN104" s="541">
        <f t="shared" si="1"/>
        <v>1104</v>
      </c>
      <c r="BO104" s="542"/>
      <c r="BP104" s="542"/>
      <c r="BQ104" s="542"/>
      <c r="BR104" s="542"/>
      <c r="BS104" s="542"/>
      <c r="BT104" s="542"/>
      <c r="BU104" s="542"/>
      <c r="BV104" s="542"/>
      <c r="BW104" s="542"/>
      <c r="BX104" s="542"/>
      <c r="BY104" s="542"/>
      <c r="BZ104" s="542"/>
      <c r="CA104" s="542"/>
      <c r="CB104" s="543"/>
    </row>
    <row r="105" spans="1:80" ht="15" customHeight="1" x14ac:dyDescent="0.25">
      <c r="A105" s="407"/>
      <c r="B105" s="408"/>
      <c r="C105" s="408"/>
      <c r="D105" s="409"/>
      <c r="E105" s="422" t="s">
        <v>431</v>
      </c>
      <c r="F105" s="423"/>
      <c r="G105" s="423"/>
      <c r="H105" s="423"/>
      <c r="I105" s="423"/>
      <c r="J105" s="423"/>
      <c r="K105" s="423"/>
      <c r="L105" s="423"/>
      <c r="M105" s="423"/>
      <c r="N105" s="423"/>
      <c r="O105" s="423"/>
      <c r="P105" s="423"/>
      <c r="Q105" s="423"/>
      <c r="R105" s="423"/>
      <c r="S105" s="423"/>
      <c r="T105" s="423"/>
      <c r="U105" s="423"/>
      <c r="V105" s="423"/>
      <c r="W105" s="423"/>
      <c r="X105" s="423"/>
      <c r="Y105" s="423"/>
      <c r="Z105" s="423"/>
      <c r="AA105" s="423"/>
      <c r="AB105" s="423"/>
      <c r="AC105" s="423"/>
      <c r="AD105" s="423"/>
      <c r="AE105" s="423"/>
      <c r="AF105" s="423"/>
      <c r="AG105" s="423"/>
      <c r="AH105" s="423"/>
      <c r="AI105" s="423"/>
      <c r="AJ105" s="423"/>
      <c r="AK105" s="423"/>
      <c r="AL105" s="423"/>
      <c r="AM105" s="423"/>
      <c r="AN105" s="423"/>
      <c r="AO105" s="423"/>
      <c r="AP105" s="423"/>
      <c r="AQ105" s="423"/>
      <c r="AR105" s="424"/>
      <c r="AS105" s="593">
        <v>10</v>
      </c>
      <c r="AT105" s="594"/>
      <c r="AU105" s="594"/>
      <c r="AV105" s="594"/>
      <c r="AW105" s="594"/>
      <c r="AX105" s="594"/>
      <c r="AY105" s="594"/>
      <c r="AZ105" s="594"/>
      <c r="BA105" s="594"/>
      <c r="BB105" s="595"/>
      <c r="BC105" s="404">
        <v>44.91</v>
      </c>
      <c r="BD105" s="405"/>
      <c r="BE105" s="405"/>
      <c r="BF105" s="405"/>
      <c r="BG105" s="405"/>
      <c r="BH105" s="405"/>
      <c r="BI105" s="405"/>
      <c r="BJ105" s="405"/>
      <c r="BK105" s="405"/>
      <c r="BL105" s="405"/>
      <c r="BM105" s="406"/>
      <c r="BN105" s="541">
        <f t="shared" si="1"/>
        <v>449.09999999999997</v>
      </c>
      <c r="BO105" s="542"/>
      <c r="BP105" s="542"/>
      <c r="BQ105" s="542"/>
      <c r="BR105" s="542"/>
      <c r="BS105" s="542"/>
      <c r="BT105" s="542"/>
      <c r="BU105" s="542"/>
      <c r="BV105" s="542"/>
      <c r="BW105" s="542"/>
      <c r="BX105" s="542"/>
      <c r="BY105" s="542"/>
      <c r="BZ105" s="542"/>
      <c r="CA105" s="542"/>
      <c r="CB105" s="543"/>
    </row>
    <row r="106" spans="1:80" ht="15" customHeight="1" x14ac:dyDescent="0.25">
      <c r="A106" s="407"/>
      <c r="B106" s="408"/>
      <c r="C106" s="408"/>
      <c r="D106" s="409"/>
      <c r="E106" s="422" t="s">
        <v>432</v>
      </c>
      <c r="F106" s="423"/>
      <c r="G106" s="423"/>
      <c r="H106" s="423"/>
      <c r="I106" s="423"/>
      <c r="J106" s="423"/>
      <c r="K106" s="423"/>
      <c r="L106" s="423"/>
      <c r="M106" s="423"/>
      <c r="N106" s="423"/>
      <c r="O106" s="423"/>
      <c r="P106" s="423"/>
      <c r="Q106" s="423"/>
      <c r="R106" s="423"/>
      <c r="S106" s="423"/>
      <c r="T106" s="423"/>
      <c r="U106" s="423"/>
      <c r="V106" s="423"/>
      <c r="W106" s="423"/>
      <c r="X106" s="423"/>
      <c r="Y106" s="423"/>
      <c r="Z106" s="423"/>
      <c r="AA106" s="423"/>
      <c r="AB106" s="423"/>
      <c r="AC106" s="423"/>
      <c r="AD106" s="423"/>
      <c r="AE106" s="423"/>
      <c r="AF106" s="423"/>
      <c r="AG106" s="423"/>
      <c r="AH106" s="423"/>
      <c r="AI106" s="423"/>
      <c r="AJ106" s="423"/>
      <c r="AK106" s="423"/>
      <c r="AL106" s="423"/>
      <c r="AM106" s="423"/>
      <c r="AN106" s="423"/>
      <c r="AO106" s="423"/>
      <c r="AP106" s="423"/>
      <c r="AQ106" s="423"/>
      <c r="AR106" s="424"/>
      <c r="AS106" s="425">
        <v>20</v>
      </c>
      <c r="AT106" s="426"/>
      <c r="AU106" s="426"/>
      <c r="AV106" s="426"/>
      <c r="AW106" s="426"/>
      <c r="AX106" s="426"/>
      <c r="AY106" s="426"/>
      <c r="AZ106" s="426"/>
      <c r="BA106" s="426"/>
      <c r="BB106" s="427"/>
      <c r="BC106" s="404">
        <v>22</v>
      </c>
      <c r="BD106" s="405"/>
      <c r="BE106" s="405"/>
      <c r="BF106" s="405"/>
      <c r="BG106" s="405"/>
      <c r="BH106" s="405"/>
      <c r="BI106" s="405"/>
      <c r="BJ106" s="405"/>
      <c r="BK106" s="405"/>
      <c r="BL106" s="405"/>
      <c r="BM106" s="406"/>
      <c r="BN106" s="541">
        <f t="shared" si="1"/>
        <v>440</v>
      </c>
      <c r="BO106" s="542"/>
      <c r="BP106" s="542"/>
      <c r="BQ106" s="542"/>
      <c r="BR106" s="542"/>
      <c r="BS106" s="542"/>
      <c r="BT106" s="542"/>
      <c r="BU106" s="542"/>
      <c r="BV106" s="542"/>
      <c r="BW106" s="542"/>
      <c r="BX106" s="542"/>
      <c r="BY106" s="542"/>
      <c r="BZ106" s="542"/>
      <c r="CA106" s="542"/>
      <c r="CB106" s="543"/>
    </row>
    <row r="107" spans="1:80" ht="15" customHeight="1" x14ac:dyDescent="0.25">
      <c r="A107" s="407"/>
      <c r="B107" s="408"/>
      <c r="C107" s="408"/>
      <c r="D107" s="409"/>
      <c r="E107" s="422" t="s">
        <v>433</v>
      </c>
      <c r="F107" s="423"/>
      <c r="G107" s="423"/>
      <c r="H107" s="423"/>
      <c r="I107" s="423"/>
      <c r="J107" s="423"/>
      <c r="K107" s="423"/>
      <c r="L107" s="423"/>
      <c r="M107" s="423"/>
      <c r="N107" s="423"/>
      <c r="O107" s="423"/>
      <c r="P107" s="423"/>
      <c r="Q107" s="423"/>
      <c r="R107" s="423"/>
      <c r="S107" s="423"/>
      <c r="T107" s="423"/>
      <c r="U107" s="423"/>
      <c r="V107" s="423"/>
      <c r="W107" s="423"/>
      <c r="X107" s="423"/>
      <c r="Y107" s="423"/>
      <c r="Z107" s="423"/>
      <c r="AA107" s="423"/>
      <c r="AB107" s="423"/>
      <c r="AC107" s="423"/>
      <c r="AD107" s="423"/>
      <c r="AE107" s="423"/>
      <c r="AF107" s="423"/>
      <c r="AG107" s="423"/>
      <c r="AH107" s="423"/>
      <c r="AI107" s="423"/>
      <c r="AJ107" s="423"/>
      <c r="AK107" s="423"/>
      <c r="AL107" s="423"/>
      <c r="AM107" s="423"/>
      <c r="AN107" s="423"/>
      <c r="AO107" s="423"/>
      <c r="AP107" s="423"/>
      <c r="AQ107" s="423"/>
      <c r="AR107" s="424"/>
      <c r="AS107" s="593">
        <v>35</v>
      </c>
      <c r="AT107" s="594"/>
      <c r="AU107" s="594"/>
      <c r="AV107" s="594"/>
      <c r="AW107" s="594"/>
      <c r="AX107" s="594"/>
      <c r="AY107" s="594"/>
      <c r="AZ107" s="594"/>
      <c r="BA107" s="594"/>
      <c r="BB107" s="595"/>
      <c r="BC107" s="404">
        <v>14</v>
      </c>
      <c r="BD107" s="405"/>
      <c r="BE107" s="405"/>
      <c r="BF107" s="405"/>
      <c r="BG107" s="405"/>
      <c r="BH107" s="405"/>
      <c r="BI107" s="405"/>
      <c r="BJ107" s="405"/>
      <c r="BK107" s="405"/>
      <c r="BL107" s="405"/>
      <c r="BM107" s="406"/>
      <c r="BN107" s="541">
        <f t="shared" si="1"/>
        <v>490</v>
      </c>
      <c r="BO107" s="542"/>
      <c r="BP107" s="542"/>
      <c r="BQ107" s="542"/>
      <c r="BR107" s="542"/>
      <c r="BS107" s="542"/>
      <c r="BT107" s="542"/>
      <c r="BU107" s="542"/>
      <c r="BV107" s="542"/>
      <c r="BW107" s="542"/>
      <c r="BX107" s="542"/>
      <c r="BY107" s="542"/>
      <c r="BZ107" s="542"/>
      <c r="CA107" s="542"/>
      <c r="CB107" s="543"/>
    </row>
    <row r="108" spans="1:80" ht="15" customHeight="1" x14ac:dyDescent="0.25">
      <c r="A108" s="407"/>
      <c r="B108" s="408"/>
      <c r="C108" s="408"/>
      <c r="D108" s="409"/>
      <c r="E108" s="422" t="s">
        <v>434</v>
      </c>
      <c r="F108" s="423"/>
      <c r="G108" s="423"/>
      <c r="H108" s="423"/>
      <c r="I108" s="423"/>
      <c r="J108" s="423"/>
      <c r="K108" s="423"/>
      <c r="L108" s="423"/>
      <c r="M108" s="423"/>
      <c r="N108" s="423"/>
      <c r="O108" s="423"/>
      <c r="P108" s="423"/>
      <c r="Q108" s="423"/>
      <c r="R108" s="423"/>
      <c r="S108" s="423"/>
      <c r="T108" s="423"/>
      <c r="U108" s="423"/>
      <c r="V108" s="423"/>
      <c r="W108" s="423"/>
      <c r="X108" s="423"/>
      <c r="Y108" s="423"/>
      <c r="Z108" s="423"/>
      <c r="AA108" s="423"/>
      <c r="AB108" s="423"/>
      <c r="AC108" s="423"/>
      <c r="AD108" s="423"/>
      <c r="AE108" s="423"/>
      <c r="AF108" s="423"/>
      <c r="AG108" s="423"/>
      <c r="AH108" s="423"/>
      <c r="AI108" s="423"/>
      <c r="AJ108" s="423"/>
      <c r="AK108" s="423"/>
      <c r="AL108" s="423"/>
      <c r="AM108" s="423"/>
      <c r="AN108" s="423"/>
      <c r="AO108" s="423"/>
      <c r="AP108" s="423"/>
      <c r="AQ108" s="423"/>
      <c r="AR108" s="424"/>
      <c r="AS108" s="593">
        <v>6</v>
      </c>
      <c r="AT108" s="594"/>
      <c r="AU108" s="594"/>
      <c r="AV108" s="594"/>
      <c r="AW108" s="594"/>
      <c r="AX108" s="594"/>
      <c r="AY108" s="594"/>
      <c r="AZ108" s="594"/>
      <c r="BA108" s="594"/>
      <c r="BB108" s="595"/>
      <c r="BC108" s="404">
        <v>782</v>
      </c>
      <c r="BD108" s="405"/>
      <c r="BE108" s="405"/>
      <c r="BF108" s="405"/>
      <c r="BG108" s="405"/>
      <c r="BH108" s="405"/>
      <c r="BI108" s="405"/>
      <c r="BJ108" s="405"/>
      <c r="BK108" s="405"/>
      <c r="BL108" s="405"/>
      <c r="BM108" s="406"/>
      <c r="BN108" s="541">
        <f t="shared" si="1"/>
        <v>4692</v>
      </c>
      <c r="BO108" s="542"/>
      <c r="BP108" s="542"/>
      <c r="BQ108" s="542"/>
      <c r="BR108" s="542"/>
      <c r="BS108" s="542"/>
      <c r="BT108" s="542"/>
      <c r="BU108" s="542"/>
      <c r="BV108" s="542"/>
      <c r="BW108" s="542"/>
      <c r="BX108" s="542"/>
      <c r="BY108" s="542"/>
      <c r="BZ108" s="542"/>
      <c r="CA108" s="542"/>
      <c r="CB108" s="543"/>
    </row>
    <row r="109" spans="1:80" ht="15.75" customHeight="1" x14ac:dyDescent="0.25">
      <c r="A109" s="407"/>
      <c r="B109" s="408"/>
      <c r="C109" s="408"/>
      <c r="D109" s="409"/>
      <c r="E109" s="395" t="s">
        <v>435</v>
      </c>
      <c r="F109" s="396"/>
      <c r="G109" s="396"/>
      <c r="H109" s="396"/>
      <c r="I109" s="396"/>
      <c r="J109" s="396"/>
      <c r="K109" s="396"/>
      <c r="L109" s="396"/>
      <c r="M109" s="396"/>
      <c r="N109" s="396"/>
      <c r="O109" s="396"/>
      <c r="P109" s="396"/>
      <c r="Q109" s="396"/>
      <c r="R109" s="396"/>
      <c r="S109" s="396"/>
      <c r="T109" s="396"/>
      <c r="U109" s="396"/>
      <c r="V109" s="396"/>
      <c r="W109" s="396"/>
      <c r="X109" s="396"/>
      <c r="Y109" s="396"/>
      <c r="Z109" s="396"/>
      <c r="AA109" s="396"/>
      <c r="AB109" s="396"/>
      <c r="AC109" s="396"/>
      <c r="AD109" s="396"/>
      <c r="AE109" s="396"/>
      <c r="AF109" s="396"/>
      <c r="AG109" s="396"/>
      <c r="AH109" s="396"/>
      <c r="AI109" s="396"/>
      <c r="AJ109" s="396"/>
      <c r="AK109" s="396"/>
      <c r="AL109" s="396"/>
      <c r="AM109" s="396"/>
      <c r="AN109" s="396"/>
      <c r="AO109" s="396"/>
      <c r="AP109" s="396"/>
      <c r="AQ109" s="396"/>
      <c r="AR109" s="397"/>
      <c r="AS109" s="429">
        <v>8</v>
      </c>
      <c r="AT109" s="430"/>
      <c r="AU109" s="430"/>
      <c r="AV109" s="430"/>
      <c r="AW109" s="430"/>
      <c r="AX109" s="430"/>
      <c r="AY109" s="430"/>
      <c r="AZ109" s="430"/>
      <c r="BA109" s="430"/>
      <c r="BB109" s="431"/>
      <c r="BC109" s="398">
        <v>37.6</v>
      </c>
      <c r="BD109" s="399"/>
      <c r="BE109" s="399"/>
      <c r="BF109" s="399"/>
      <c r="BG109" s="399"/>
      <c r="BH109" s="399"/>
      <c r="BI109" s="399"/>
      <c r="BJ109" s="399"/>
      <c r="BK109" s="399"/>
      <c r="BL109" s="399"/>
      <c r="BM109" s="400"/>
      <c r="BN109" s="609">
        <f t="shared" si="1"/>
        <v>300.8</v>
      </c>
      <c r="BO109" s="610"/>
      <c r="BP109" s="610"/>
      <c r="BQ109" s="610"/>
      <c r="BR109" s="610"/>
      <c r="BS109" s="610"/>
      <c r="BT109" s="610"/>
      <c r="BU109" s="610"/>
      <c r="BV109" s="610"/>
      <c r="BW109" s="610"/>
      <c r="BX109" s="610"/>
      <c r="BY109" s="610"/>
      <c r="BZ109" s="610"/>
      <c r="CA109" s="610"/>
      <c r="CB109" s="611"/>
    </row>
    <row r="110" spans="1:80" ht="15" customHeight="1" x14ac:dyDescent="0.25">
      <c r="A110" s="407"/>
      <c r="B110" s="408"/>
      <c r="C110" s="408"/>
      <c r="D110" s="409"/>
      <c r="E110" s="422" t="s">
        <v>436</v>
      </c>
      <c r="F110" s="423"/>
      <c r="G110" s="423"/>
      <c r="H110" s="423"/>
      <c r="I110" s="423"/>
      <c r="J110" s="423"/>
      <c r="K110" s="423"/>
      <c r="L110" s="423"/>
      <c r="M110" s="423"/>
      <c r="N110" s="423"/>
      <c r="O110" s="423"/>
      <c r="P110" s="423"/>
      <c r="Q110" s="423"/>
      <c r="R110" s="423"/>
      <c r="S110" s="423"/>
      <c r="T110" s="423"/>
      <c r="U110" s="423"/>
      <c r="V110" s="423"/>
      <c r="W110" s="423"/>
      <c r="X110" s="423"/>
      <c r="Y110" s="423"/>
      <c r="Z110" s="423"/>
      <c r="AA110" s="423"/>
      <c r="AB110" s="423"/>
      <c r="AC110" s="423"/>
      <c r="AD110" s="423"/>
      <c r="AE110" s="423"/>
      <c r="AF110" s="423"/>
      <c r="AG110" s="423"/>
      <c r="AH110" s="423"/>
      <c r="AI110" s="423"/>
      <c r="AJ110" s="423"/>
      <c r="AK110" s="423"/>
      <c r="AL110" s="423"/>
      <c r="AM110" s="423"/>
      <c r="AN110" s="423"/>
      <c r="AO110" s="423"/>
      <c r="AP110" s="423"/>
      <c r="AQ110" s="423"/>
      <c r="AR110" s="424"/>
      <c r="AS110" s="425">
        <v>18</v>
      </c>
      <c r="AT110" s="426"/>
      <c r="AU110" s="426"/>
      <c r="AV110" s="426"/>
      <c r="AW110" s="426"/>
      <c r="AX110" s="426"/>
      <c r="AY110" s="426"/>
      <c r="AZ110" s="426"/>
      <c r="BA110" s="426"/>
      <c r="BB110" s="427"/>
      <c r="BC110" s="404">
        <v>45.4</v>
      </c>
      <c r="BD110" s="405"/>
      <c r="BE110" s="405"/>
      <c r="BF110" s="405"/>
      <c r="BG110" s="405"/>
      <c r="BH110" s="405"/>
      <c r="BI110" s="405"/>
      <c r="BJ110" s="405"/>
      <c r="BK110" s="405"/>
      <c r="BL110" s="405"/>
      <c r="BM110" s="406"/>
      <c r="BN110" s="541">
        <f t="shared" si="1"/>
        <v>817.19999999999993</v>
      </c>
      <c r="BO110" s="542"/>
      <c r="BP110" s="542"/>
      <c r="BQ110" s="542"/>
      <c r="BR110" s="542"/>
      <c r="BS110" s="542"/>
      <c r="BT110" s="542"/>
      <c r="BU110" s="542"/>
      <c r="BV110" s="542"/>
      <c r="BW110" s="542"/>
      <c r="BX110" s="542"/>
      <c r="BY110" s="542"/>
      <c r="BZ110" s="542"/>
      <c r="CA110" s="542"/>
      <c r="CB110" s="543"/>
    </row>
    <row r="111" spans="1:80" ht="15" customHeight="1" x14ac:dyDescent="0.25">
      <c r="A111" s="407"/>
      <c r="B111" s="408"/>
      <c r="C111" s="408"/>
      <c r="D111" s="409"/>
      <c r="E111" s="422" t="s">
        <v>437</v>
      </c>
      <c r="F111" s="423"/>
      <c r="G111" s="423"/>
      <c r="H111" s="423"/>
      <c r="I111" s="423"/>
      <c r="J111" s="423"/>
      <c r="K111" s="423"/>
      <c r="L111" s="423"/>
      <c r="M111" s="423"/>
      <c r="N111" s="423"/>
      <c r="O111" s="423"/>
      <c r="P111" s="423"/>
      <c r="Q111" s="423"/>
      <c r="R111" s="423"/>
      <c r="S111" s="423"/>
      <c r="T111" s="423"/>
      <c r="U111" s="423"/>
      <c r="V111" s="423"/>
      <c r="W111" s="423"/>
      <c r="X111" s="423"/>
      <c r="Y111" s="423"/>
      <c r="Z111" s="423"/>
      <c r="AA111" s="423"/>
      <c r="AB111" s="423"/>
      <c r="AC111" s="423"/>
      <c r="AD111" s="423"/>
      <c r="AE111" s="423"/>
      <c r="AF111" s="423"/>
      <c r="AG111" s="423"/>
      <c r="AH111" s="423"/>
      <c r="AI111" s="423"/>
      <c r="AJ111" s="423"/>
      <c r="AK111" s="423"/>
      <c r="AL111" s="423"/>
      <c r="AM111" s="423"/>
      <c r="AN111" s="423"/>
      <c r="AO111" s="423"/>
      <c r="AP111" s="423"/>
      <c r="AQ111" s="423"/>
      <c r="AR111" s="424"/>
      <c r="AS111" s="425">
        <v>8</v>
      </c>
      <c r="AT111" s="426"/>
      <c r="AU111" s="426"/>
      <c r="AV111" s="426"/>
      <c r="AW111" s="426"/>
      <c r="AX111" s="426"/>
      <c r="AY111" s="426"/>
      <c r="AZ111" s="426"/>
      <c r="BA111" s="426"/>
      <c r="BB111" s="427"/>
      <c r="BC111" s="404">
        <v>70</v>
      </c>
      <c r="BD111" s="405"/>
      <c r="BE111" s="405"/>
      <c r="BF111" s="405"/>
      <c r="BG111" s="405"/>
      <c r="BH111" s="405"/>
      <c r="BI111" s="405"/>
      <c r="BJ111" s="405"/>
      <c r="BK111" s="405"/>
      <c r="BL111" s="405"/>
      <c r="BM111" s="406"/>
      <c r="BN111" s="541">
        <f t="shared" si="1"/>
        <v>560</v>
      </c>
      <c r="BO111" s="542"/>
      <c r="BP111" s="542"/>
      <c r="BQ111" s="542"/>
      <c r="BR111" s="542"/>
      <c r="BS111" s="542"/>
      <c r="BT111" s="542"/>
      <c r="BU111" s="542"/>
      <c r="BV111" s="542"/>
      <c r="BW111" s="542"/>
      <c r="BX111" s="542"/>
      <c r="BY111" s="542"/>
      <c r="BZ111" s="542"/>
      <c r="CA111" s="542"/>
      <c r="CB111" s="543"/>
    </row>
    <row r="112" spans="1:80" ht="15" customHeight="1" x14ac:dyDescent="0.25">
      <c r="A112" s="407"/>
      <c r="B112" s="408"/>
      <c r="C112" s="408"/>
      <c r="D112" s="409"/>
      <c r="E112" s="422" t="s">
        <v>438</v>
      </c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3"/>
      <c r="U112" s="423"/>
      <c r="V112" s="423"/>
      <c r="W112" s="423"/>
      <c r="X112" s="423"/>
      <c r="Y112" s="423"/>
      <c r="Z112" s="423"/>
      <c r="AA112" s="423"/>
      <c r="AB112" s="423"/>
      <c r="AC112" s="423"/>
      <c r="AD112" s="423"/>
      <c r="AE112" s="423"/>
      <c r="AF112" s="423"/>
      <c r="AG112" s="423"/>
      <c r="AH112" s="423"/>
      <c r="AI112" s="423"/>
      <c r="AJ112" s="423"/>
      <c r="AK112" s="423"/>
      <c r="AL112" s="423"/>
      <c r="AM112" s="423"/>
      <c r="AN112" s="423"/>
      <c r="AO112" s="423"/>
      <c r="AP112" s="423"/>
      <c r="AQ112" s="423"/>
      <c r="AR112" s="424"/>
      <c r="AS112" s="425">
        <v>25</v>
      </c>
      <c r="AT112" s="426"/>
      <c r="AU112" s="426"/>
      <c r="AV112" s="426"/>
      <c r="AW112" s="426"/>
      <c r="AX112" s="426"/>
      <c r="AY112" s="426"/>
      <c r="AZ112" s="426"/>
      <c r="BA112" s="426"/>
      <c r="BB112" s="427"/>
      <c r="BC112" s="404">
        <v>25</v>
      </c>
      <c r="BD112" s="405"/>
      <c r="BE112" s="405"/>
      <c r="BF112" s="405"/>
      <c r="BG112" s="405"/>
      <c r="BH112" s="405"/>
      <c r="BI112" s="405"/>
      <c r="BJ112" s="405"/>
      <c r="BK112" s="405"/>
      <c r="BL112" s="405"/>
      <c r="BM112" s="406"/>
      <c r="BN112" s="541">
        <f t="shared" si="1"/>
        <v>625</v>
      </c>
      <c r="BO112" s="542"/>
      <c r="BP112" s="542"/>
      <c r="BQ112" s="542"/>
      <c r="BR112" s="542"/>
      <c r="BS112" s="542"/>
      <c r="BT112" s="542"/>
      <c r="BU112" s="542"/>
      <c r="BV112" s="542"/>
      <c r="BW112" s="542"/>
      <c r="BX112" s="542"/>
      <c r="BY112" s="542"/>
      <c r="BZ112" s="542"/>
      <c r="CA112" s="542"/>
      <c r="CB112" s="543"/>
    </row>
    <row r="113" spans="1:98" ht="15" customHeight="1" x14ac:dyDescent="0.25">
      <c r="A113" s="407"/>
      <c r="B113" s="408"/>
      <c r="C113" s="408"/>
      <c r="D113" s="409"/>
      <c r="E113" s="422" t="s">
        <v>439</v>
      </c>
      <c r="F113" s="423"/>
      <c r="G113" s="423"/>
      <c r="H113" s="423"/>
      <c r="I113" s="423"/>
      <c r="J113" s="423"/>
      <c r="K113" s="423"/>
      <c r="L113" s="423"/>
      <c r="M113" s="423"/>
      <c r="N113" s="423"/>
      <c r="O113" s="423"/>
      <c r="P113" s="423"/>
      <c r="Q113" s="423"/>
      <c r="R113" s="423"/>
      <c r="S113" s="423"/>
      <c r="T113" s="423"/>
      <c r="U113" s="423"/>
      <c r="V113" s="423"/>
      <c r="W113" s="423"/>
      <c r="X113" s="423"/>
      <c r="Y113" s="423"/>
      <c r="Z113" s="423"/>
      <c r="AA113" s="423"/>
      <c r="AB113" s="423"/>
      <c r="AC113" s="423"/>
      <c r="AD113" s="423"/>
      <c r="AE113" s="423"/>
      <c r="AF113" s="423"/>
      <c r="AG113" s="423"/>
      <c r="AH113" s="423"/>
      <c r="AI113" s="423"/>
      <c r="AJ113" s="423"/>
      <c r="AK113" s="423"/>
      <c r="AL113" s="423"/>
      <c r="AM113" s="423"/>
      <c r="AN113" s="423"/>
      <c r="AO113" s="423"/>
      <c r="AP113" s="423"/>
      <c r="AQ113" s="423"/>
      <c r="AR113" s="424"/>
      <c r="AS113" s="425">
        <v>24</v>
      </c>
      <c r="AT113" s="426"/>
      <c r="AU113" s="426"/>
      <c r="AV113" s="426"/>
      <c r="AW113" s="426"/>
      <c r="AX113" s="426"/>
      <c r="AY113" s="426"/>
      <c r="AZ113" s="426"/>
      <c r="BA113" s="426"/>
      <c r="BB113" s="427"/>
      <c r="BC113" s="404">
        <v>12</v>
      </c>
      <c r="BD113" s="405"/>
      <c r="BE113" s="405"/>
      <c r="BF113" s="405"/>
      <c r="BG113" s="405"/>
      <c r="BH113" s="405"/>
      <c r="BI113" s="405"/>
      <c r="BJ113" s="405"/>
      <c r="BK113" s="405"/>
      <c r="BL113" s="405"/>
      <c r="BM113" s="406"/>
      <c r="BN113" s="541">
        <f t="shared" si="1"/>
        <v>288</v>
      </c>
      <c r="BO113" s="542"/>
      <c r="BP113" s="542"/>
      <c r="BQ113" s="542"/>
      <c r="BR113" s="542"/>
      <c r="BS113" s="542"/>
      <c r="BT113" s="542"/>
      <c r="BU113" s="542"/>
      <c r="BV113" s="542"/>
      <c r="BW113" s="542"/>
      <c r="BX113" s="542"/>
      <c r="BY113" s="542"/>
      <c r="BZ113" s="542"/>
      <c r="CA113" s="542"/>
      <c r="CB113" s="543"/>
    </row>
    <row r="114" spans="1:98" ht="15" customHeight="1" x14ac:dyDescent="0.25">
      <c r="A114" s="407"/>
      <c r="B114" s="408"/>
      <c r="C114" s="408"/>
      <c r="D114" s="409"/>
      <c r="E114" s="422" t="s">
        <v>440</v>
      </c>
      <c r="F114" s="423"/>
      <c r="G114" s="423"/>
      <c r="H114" s="423"/>
      <c r="I114" s="423"/>
      <c r="J114" s="423"/>
      <c r="K114" s="423"/>
      <c r="L114" s="423"/>
      <c r="M114" s="423"/>
      <c r="N114" s="423"/>
      <c r="O114" s="423"/>
      <c r="P114" s="423"/>
      <c r="Q114" s="423"/>
      <c r="R114" s="423"/>
      <c r="S114" s="423"/>
      <c r="T114" s="423"/>
      <c r="U114" s="423"/>
      <c r="V114" s="423"/>
      <c r="W114" s="423"/>
      <c r="X114" s="423"/>
      <c r="Y114" s="423"/>
      <c r="Z114" s="423"/>
      <c r="AA114" s="423"/>
      <c r="AB114" s="423"/>
      <c r="AC114" s="423"/>
      <c r="AD114" s="423"/>
      <c r="AE114" s="423"/>
      <c r="AF114" s="423"/>
      <c r="AG114" s="423"/>
      <c r="AH114" s="423"/>
      <c r="AI114" s="423"/>
      <c r="AJ114" s="423"/>
      <c r="AK114" s="423"/>
      <c r="AL114" s="423"/>
      <c r="AM114" s="423"/>
      <c r="AN114" s="423"/>
      <c r="AO114" s="423"/>
      <c r="AP114" s="423"/>
      <c r="AQ114" s="423"/>
      <c r="AR114" s="424"/>
      <c r="AS114" s="425">
        <v>14</v>
      </c>
      <c r="AT114" s="426"/>
      <c r="AU114" s="426"/>
      <c r="AV114" s="426"/>
      <c r="AW114" s="426"/>
      <c r="AX114" s="426"/>
      <c r="AY114" s="426"/>
      <c r="AZ114" s="426"/>
      <c r="BA114" s="426"/>
      <c r="BB114" s="427"/>
      <c r="BC114" s="404">
        <v>23</v>
      </c>
      <c r="BD114" s="405"/>
      <c r="BE114" s="405"/>
      <c r="BF114" s="405"/>
      <c r="BG114" s="405"/>
      <c r="BH114" s="405"/>
      <c r="BI114" s="405"/>
      <c r="BJ114" s="405"/>
      <c r="BK114" s="405"/>
      <c r="BL114" s="405"/>
      <c r="BM114" s="406"/>
      <c r="BN114" s="541">
        <f t="shared" si="1"/>
        <v>322</v>
      </c>
      <c r="BO114" s="542"/>
      <c r="BP114" s="542"/>
      <c r="BQ114" s="542"/>
      <c r="BR114" s="542"/>
      <c r="BS114" s="542"/>
      <c r="BT114" s="542"/>
      <c r="BU114" s="542"/>
      <c r="BV114" s="542"/>
      <c r="BW114" s="542"/>
      <c r="BX114" s="542"/>
      <c r="BY114" s="542"/>
      <c r="BZ114" s="542"/>
      <c r="CA114" s="542"/>
      <c r="CB114" s="543"/>
    </row>
    <row r="115" spans="1:98" ht="15" customHeight="1" x14ac:dyDescent="0.25">
      <c r="A115" s="407"/>
      <c r="B115" s="408"/>
      <c r="C115" s="408"/>
      <c r="D115" s="409"/>
      <c r="E115" s="422" t="s">
        <v>441</v>
      </c>
      <c r="F115" s="423"/>
      <c r="G115" s="423"/>
      <c r="H115" s="423"/>
      <c r="I115" s="423"/>
      <c r="J115" s="423"/>
      <c r="K115" s="423"/>
      <c r="L115" s="423"/>
      <c r="M115" s="423"/>
      <c r="N115" s="423"/>
      <c r="O115" s="423"/>
      <c r="P115" s="423"/>
      <c r="Q115" s="423"/>
      <c r="R115" s="423"/>
      <c r="S115" s="423"/>
      <c r="T115" s="423"/>
      <c r="U115" s="423"/>
      <c r="V115" s="423"/>
      <c r="W115" s="423"/>
      <c r="X115" s="423"/>
      <c r="Y115" s="423"/>
      <c r="Z115" s="423"/>
      <c r="AA115" s="423"/>
      <c r="AB115" s="423"/>
      <c r="AC115" s="423"/>
      <c r="AD115" s="423"/>
      <c r="AE115" s="423"/>
      <c r="AF115" s="423"/>
      <c r="AG115" s="423"/>
      <c r="AH115" s="423"/>
      <c r="AI115" s="423"/>
      <c r="AJ115" s="423"/>
      <c r="AK115" s="423"/>
      <c r="AL115" s="423"/>
      <c r="AM115" s="423"/>
      <c r="AN115" s="423"/>
      <c r="AO115" s="423"/>
      <c r="AP115" s="423"/>
      <c r="AQ115" s="423"/>
      <c r="AR115" s="424"/>
      <c r="AS115" s="425">
        <v>30</v>
      </c>
      <c r="AT115" s="426"/>
      <c r="AU115" s="426"/>
      <c r="AV115" s="426"/>
      <c r="AW115" s="426"/>
      <c r="AX115" s="426"/>
      <c r="AY115" s="426"/>
      <c r="AZ115" s="426"/>
      <c r="BA115" s="426"/>
      <c r="BB115" s="427"/>
      <c r="BC115" s="404">
        <v>42</v>
      </c>
      <c r="BD115" s="405"/>
      <c r="BE115" s="405"/>
      <c r="BF115" s="405"/>
      <c r="BG115" s="405"/>
      <c r="BH115" s="405"/>
      <c r="BI115" s="405"/>
      <c r="BJ115" s="405"/>
      <c r="BK115" s="405"/>
      <c r="BL115" s="405"/>
      <c r="BM115" s="406"/>
      <c r="BN115" s="541">
        <f t="shared" si="1"/>
        <v>1260</v>
      </c>
      <c r="BO115" s="542"/>
      <c r="BP115" s="542"/>
      <c r="BQ115" s="542"/>
      <c r="BR115" s="542"/>
      <c r="BS115" s="542"/>
      <c r="BT115" s="542"/>
      <c r="BU115" s="542"/>
      <c r="BV115" s="542"/>
      <c r="BW115" s="542"/>
      <c r="BX115" s="542"/>
      <c r="BY115" s="542"/>
      <c r="BZ115" s="542"/>
      <c r="CA115" s="542"/>
      <c r="CB115" s="543"/>
    </row>
    <row r="116" spans="1:98" ht="15" customHeight="1" x14ac:dyDescent="0.25">
      <c r="A116" s="407"/>
      <c r="B116" s="408"/>
      <c r="C116" s="408"/>
      <c r="D116" s="409"/>
      <c r="E116" s="422" t="s">
        <v>442</v>
      </c>
      <c r="F116" s="423"/>
      <c r="G116" s="423"/>
      <c r="H116" s="423"/>
      <c r="I116" s="423"/>
      <c r="J116" s="423"/>
      <c r="K116" s="423"/>
      <c r="L116" s="423"/>
      <c r="M116" s="423"/>
      <c r="N116" s="423"/>
      <c r="O116" s="423"/>
      <c r="P116" s="423"/>
      <c r="Q116" s="423"/>
      <c r="R116" s="423"/>
      <c r="S116" s="423"/>
      <c r="T116" s="423"/>
      <c r="U116" s="423"/>
      <c r="V116" s="423"/>
      <c r="W116" s="423"/>
      <c r="X116" s="423"/>
      <c r="Y116" s="423"/>
      <c r="Z116" s="423"/>
      <c r="AA116" s="423"/>
      <c r="AB116" s="423"/>
      <c r="AC116" s="423"/>
      <c r="AD116" s="423"/>
      <c r="AE116" s="423"/>
      <c r="AF116" s="423"/>
      <c r="AG116" s="423"/>
      <c r="AH116" s="423"/>
      <c r="AI116" s="423"/>
      <c r="AJ116" s="423"/>
      <c r="AK116" s="423"/>
      <c r="AL116" s="423"/>
      <c r="AM116" s="423"/>
      <c r="AN116" s="423"/>
      <c r="AO116" s="423"/>
      <c r="AP116" s="423"/>
      <c r="AQ116" s="423"/>
      <c r="AR116" s="424"/>
      <c r="AS116" s="425">
        <v>15</v>
      </c>
      <c r="AT116" s="426"/>
      <c r="AU116" s="426"/>
      <c r="AV116" s="426"/>
      <c r="AW116" s="426"/>
      <c r="AX116" s="426"/>
      <c r="AY116" s="426"/>
      <c r="AZ116" s="426"/>
      <c r="BA116" s="426"/>
      <c r="BB116" s="427"/>
      <c r="BC116" s="404">
        <v>65</v>
      </c>
      <c r="BD116" s="405"/>
      <c r="BE116" s="405"/>
      <c r="BF116" s="405"/>
      <c r="BG116" s="405"/>
      <c r="BH116" s="405"/>
      <c r="BI116" s="405"/>
      <c r="BJ116" s="405"/>
      <c r="BK116" s="405"/>
      <c r="BL116" s="405"/>
      <c r="BM116" s="406"/>
      <c r="BN116" s="541">
        <f t="shared" si="1"/>
        <v>975</v>
      </c>
      <c r="BO116" s="542"/>
      <c r="BP116" s="542"/>
      <c r="BQ116" s="542"/>
      <c r="BR116" s="542"/>
      <c r="BS116" s="542"/>
      <c r="BT116" s="542"/>
      <c r="BU116" s="542"/>
      <c r="BV116" s="542"/>
      <c r="BW116" s="542"/>
      <c r="BX116" s="542"/>
      <c r="BY116" s="542"/>
      <c r="BZ116" s="542"/>
      <c r="CA116" s="542"/>
      <c r="CB116" s="543"/>
    </row>
    <row r="117" spans="1:98" ht="15" customHeight="1" x14ac:dyDescent="0.25">
      <c r="A117" s="407"/>
      <c r="B117" s="408"/>
      <c r="C117" s="408"/>
      <c r="D117" s="409"/>
      <c r="E117" s="422" t="s">
        <v>443</v>
      </c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423"/>
      <c r="Y117" s="423"/>
      <c r="Z117" s="423"/>
      <c r="AA117" s="423"/>
      <c r="AB117" s="423"/>
      <c r="AC117" s="423"/>
      <c r="AD117" s="423"/>
      <c r="AE117" s="423"/>
      <c r="AF117" s="423"/>
      <c r="AG117" s="423"/>
      <c r="AH117" s="423"/>
      <c r="AI117" s="423"/>
      <c r="AJ117" s="423"/>
      <c r="AK117" s="423"/>
      <c r="AL117" s="423"/>
      <c r="AM117" s="423"/>
      <c r="AN117" s="423"/>
      <c r="AO117" s="423"/>
      <c r="AP117" s="423"/>
      <c r="AQ117" s="423"/>
      <c r="AR117" s="424"/>
      <c r="AS117" s="425">
        <v>10</v>
      </c>
      <c r="AT117" s="426"/>
      <c r="AU117" s="426"/>
      <c r="AV117" s="426"/>
      <c r="AW117" s="426"/>
      <c r="AX117" s="426"/>
      <c r="AY117" s="426"/>
      <c r="AZ117" s="426"/>
      <c r="BA117" s="426"/>
      <c r="BB117" s="427"/>
      <c r="BC117" s="404">
        <v>20</v>
      </c>
      <c r="BD117" s="405"/>
      <c r="BE117" s="405"/>
      <c r="BF117" s="405"/>
      <c r="BG117" s="405"/>
      <c r="BH117" s="405"/>
      <c r="BI117" s="405"/>
      <c r="BJ117" s="405"/>
      <c r="BK117" s="405"/>
      <c r="BL117" s="405"/>
      <c r="BM117" s="406"/>
      <c r="BN117" s="541">
        <f t="shared" si="1"/>
        <v>200</v>
      </c>
      <c r="BO117" s="542"/>
      <c r="BP117" s="542"/>
      <c r="BQ117" s="542"/>
      <c r="BR117" s="542"/>
      <c r="BS117" s="542"/>
      <c r="BT117" s="542"/>
      <c r="BU117" s="542"/>
      <c r="BV117" s="542"/>
      <c r="BW117" s="542"/>
      <c r="BX117" s="542"/>
      <c r="BY117" s="542"/>
      <c r="BZ117" s="542"/>
      <c r="CA117" s="542"/>
      <c r="CB117" s="543"/>
    </row>
    <row r="118" spans="1:98" ht="15" customHeight="1" x14ac:dyDescent="0.25">
      <c r="A118" s="407"/>
      <c r="B118" s="408"/>
      <c r="C118" s="408"/>
      <c r="D118" s="409"/>
      <c r="E118" s="422" t="s">
        <v>444</v>
      </c>
      <c r="F118" s="423"/>
      <c r="G118" s="423"/>
      <c r="H118" s="423"/>
      <c r="I118" s="423"/>
      <c r="J118" s="423"/>
      <c r="K118" s="423"/>
      <c r="L118" s="423"/>
      <c r="M118" s="423"/>
      <c r="N118" s="423"/>
      <c r="O118" s="423"/>
      <c r="P118" s="423"/>
      <c r="Q118" s="423"/>
      <c r="R118" s="423"/>
      <c r="S118" s="423"/>
      <c r="T118" s="423"/>
      <c r="U118" s="423"/>
      <c r="V118" s="423"/>
      <c r="W118" s="423"/>
      <c r="X118" s="423"/>
      <c r="Y118" s="423"/>
      <c r="Z118" s="423"/>
      <c r="AA118" s="423"/>
      <c r="AB118" s="423"/>
      <c r="AC118" s="423"/>
      <c r="AD118" s="423"/>
      <c r="AE118" s="423"/>
      <c r="AF118" s="423"/>
      <c r="AG118" s="423"/>
      <c r="AH118" s="423"/>
      <c r="AI118" s="423"/>
      <c r="AJ118" s="423"/>
      <c r="AK118" s="423"/>
      <c r="AL118" s="423"/>
      <c r="AM118" s="423"/>
      <c r="AN118" s="423"/>
      <c r="AO118" s="423"/>
      <c r="AP118" s="423"/>
      <c r="AQ118" s="423"/>
      <c r="AR118" s="424"/>
      <c r="AS118" s="425">
        <v>3</v>
      </c>
      <c r="AT118" s="426"/>
      <c r="AU118" s="426"/>
      <c r="AV118" s="426"/>
      <c r="AW118" s="426"/>
      <c r="AX118" s="426"/>
      <c r="AY118" s="426"/>
      <c r="AZ118" s="426"/>
      <c r="BA118" s="426"/>
      <c r="BB118" s="427"/>
      <c r="BC118" s="404">
        <v>816</v>
      </c>
      <c r="BD118" s="405"/>
      <c r="BE118" s="405"/>
      <c r="BF118" s="405"/>
      <c r="BG118" s="405"/>
      <c r="BH118" s="405"/>
      <c r="BI118" s="405"/>
      <c r="BJ118" s="405"/>
      <c r="BK118" s="405"/>
      <c r="BL118" s="405"/>
      <c r="BM118" s="406"/>
      <c r="BN118" s="541">
        <f t="shared" si="1"/>
        <v>2448</v>
      </c>
      <c r="BO118" s="542"/>
      <c r="BP118" s="542"/>
      <c r="BQ118" s="542"/>
      <c r="BR118" s="542"/>
      <c r="BS118" s="542"/>
      <c r="BT118" s="542"/>
      <c r="BU118" s="542"/>
      <c r="BV118" s="542"/>
      <c r="BW118" s="542"/>
      <c r="BX118" s="542"/>
      <c r="BY118" s="542"/>
      <c r="BZ118" s="542"/>
      <c r="CA118" s="542"/>
      <c r="CB118" s="543"/>
    </row>
    <row r="119" spans="1:98" ht="15" customHeight="1" x14ac:dyDescent="0.25">
      <c r="A119" s="407"/>
      <c r="B119" s="408"/>
      <c r="C119" s="408"/>
      <c r="D119" s="409"/>
      <c r="E119" s="422" t="s">
        <v>445</v>
      </c>
      <c r="F119" s="423"/>
      <c r="G119" s="423"/>
      <c r="H119" s="423"/>
      <c r="I119" s="423"/>
      <c r="J119" s="423"/>
      <c r="K119" s="423"/>
      <c r="L119" s="423"/>
      <c r="M119" s="423"/>
      <c r="N119" s="423"/>
      <c r="O119" s="423"/>
      <c r="P119" s="423"/>
      <c r="Q119" s="423"/>
      <c r="R119" s="423"/>
      <c r="S119" s="423"/>
      <c r="T119" s="423"/>
      <c r="U119" s="423"/>
      <c r="V119" s="423"/>
      <c r="W119" s="423"/>
      <c r="X119" s="423"/>
      <c r="Y119" s="423"/>
      <c r="Z119" s="423"/>
      <c r="AA119" s="423"/>
      <c r="AB119" s="423"/>
      <c r="AC119" s="423"/>
      <c r="AD119" s="423"/>
      <c r="AE119" s="423"/>
      <c r="AF119" s="423"/>
      <c r="AG119" s="423"/>
      <c r="AH119" s="423"/>
      <c r="AI119" s="423"/>
      <c r="AJ119" s="423"/>
      <c r="AK119" s="423"/>
      <c r="AL119" s="423"/>
      <c r="AM119" s="423"/>
      <c r="AN119" s="423"/>
      <c r="AO119" s="423"/>
      <c r="AP119" s="423"/>
      <c r="AQ119" s="423"/>
      <c r="AR119" s="424"/>
      <c r="AS119" s="425">
        <v>2</v>
      </c>
      <c r="AT119" s="426"/>
      <c r="AU119" s="426"/>
      <c r="AV119" s="426"/>
      <c r="AW119" s="426"/>
      <c r="AX119" s="426"/>
      <c r="AY119" s="426"/>
      <c r="AZ119" s="426"/>
      <c r="BA119" s="426"/>
      <c r="BB119" s="427"/>
      <c r="BC119" s="404">
        <v>1000</v>
      </c>
      <c r="BD119" s="405"/>
      <c r="BE119" s="405"/>
      <c r="BF119" s="405"/>
      <c r="BG119" s="405"/>
      <c r="BH119" s="405"/>
      <c r="BI119" s="405"/>
      <c r="BJ119" s="405"/>
      <c r="BK119" s="405"/>
      <c r="BL119" s="405"/>
      <c r="BM119" s="406"/>
      <c r="BN119" s="541">
        <f t="shared" si="1"/>
        <v>2000</v>
      </c>
      <c r="BO119" s="542"/>
      <c r="BP119" s="542"/>
      <c r="BQ119" s="542"/>
      <c r="BR119" s="542"/>
      <c r="BS119" s="542"/>
      <c r="BT119" s="542"/>
      <c r="BU119" s="542"/>
      <c r="BV119" s="542"/>
      <c r="BW119" s="542"/>
      <c r="BX119" s="542"/>
      <c r="BY119" s="542"/>
      <c r="BZ119" s="542"/>
      <c r="CA119" s="542"/>
      <c r="CB119" s="543"/>
    </row>
    <row r="120" spans="1:98" ht="15" customHeight="1" x14ac:dyDescent="0.25">
      <c r="A120" s="407"/>
      <c r="B120" s="408"/>
      <c r="C120" s="408"/>
      <c r="D120" s="409"/>
      <c r="E120" s="422" t="s">
        <v>446</v>
      </c>
      <c r="F120" s="423"/>
      <c r="G120" s="423"/>
      <c r="H120" s="423"/>
      <c r="I120" s="423"/>
      <c r="J120" s="423"/>
      <c r="K120" s="423"/>
      <c r="L120" s="423"/>
      <c r="M120" s="423"/>
      <c r="N120" s="423"/>
      <c r="O120" s="423"/>
      <c r="P120" s="423"/>
      <c r="Q120" s="423"/>
      <c r="R120" s="423"/>
      <c r="S120" s="423"/>
      <c r="T120" s="423"/>
      <c r="U120" s="423"/>
      <c r="V120" s="423"/>
      <c r="W120" s="423"/>
      <c r="X120" s="423"/>
      <c r="Y120" s="423"/>
      <c r="Z120" s="423"/>
      <c r="AA120" s="423"/>
      <c r="AB120" s="423"/>
      <c r="AC120" s="423"/>
      <c r="AD120" s="423"/>
      <c r="AE120" s="423"/>
      <c r="AF120" s="423"/>
      <c r="AG120" s="423"/>
      <c r="AH120" s="423"/>
      <c r="AI120" s="423"/>
      <c r="AJ120" s="423"/>
      <c r="AK120" s="423"/>
      <c r="AL120" s="423"/>
      <c r="AM120" s="423"/>
      <c r="AN120" s="423"/>
      <c r="AO120" s="423"/>
      <c r="AP120" s="423"/>
      <c r="AQ120" s="423"/>
      <c r="AR120" s="424"/>
      <c r="AS120" s="425">
        <v>3</v>
      </c>
      <c r="AT120" s="426"/>
      <c r="AU120" s="426"/>
      <c r="AV120" s="426"/>
      <c r="AW120" s="426"/>
      <c r="AX120" s="426"/>
      <c r="AY120" s="426"/>
      <c r="AZ120" s="426"/>
      <c r="BA120" s="426"/>
      <c r="BB120" s="427"/>
      <c r="BC120" s="404">
        <v>114.3</v>
      </c>
      <c r="BD120" s="405"/>
      <c r="BE120" s="405"/>
      <c r="BF120" s="405"/>
      <c r="BG120" s="405"/>
      <c r="BH120" s="405"/>
      <c r="BI120" s="405"/>
      <c r="BJ120" s="405"/>
      <c r="BK120" s="405"/>
      <c r="BL120" s="405"/>
      <c r="BM120" s="406"/>
      <c r="BN120" s="541">
        <f t="shared" si="1"/>
        <v>342.9</v>
      </c>
      <c r="BO120" s="542"/>
      <c r="BP120" s="542"/>
      <c r="BQ120" s="542"/>
      <c r="BR120" s="542"/>
      <c r="BS120" s="542"/>
      <c r="BT120" s="542"/>
      <c r="BU120" s="542"/>
      <c r="BV120" s="542"/>
      <c r="BW120" s="542"/>
      <c r="BX120" s="542"/>
      <c r="BY120" s="542"/>
      <c r="BZ120" s="542"/>
      <c r="CA120" s="542"/>
      <c r="CB120" s="543"/>
    </row>
    <row r="121" spans="1:98" ht="30.75" customHeight="1" x14ac:dyDescent="0.25">
      <c r="A121" s="603">
        <v>2</v>
      </c>
      <c r="B121" s="604"/>
      <c r="C121" s="604"/>
      <c r="D121" s="605"/>
      <c r="E121" s="606" t="s">
        <v>447</v>
      </c>
      <c r="F121" s="607"/>
      <c r="G121" s="607"/>
      <c r="H121" s="607"/>
      <c r="I121" s="607"/>
      <c r="J121" s="607"/>
      <c r="K121" s="607"/>
      <c r="L121" s="607"/>
      <c r="M121" s="607"/>
      <c r="N121" s="607"/>
      <c r="O121" s="607"/>
      <c r="P121" s="607"/>
      <c r="Q121" s="607"/>
      <c r="R121" s="607"/>
      <c r="S121" s="607"/>
      <c r="T121" s="607"/>
      <c r="U121" s="607"/>
      <c r="V121" s="607"/>
      <c r="W121" s="607"/>
      <c r="X121" s="607"/>
      <c r="Y121" s="607"/>
      <c r="Z121" s="607"/>
      <c r="AA121" s="607"/>
      <c r="AB121" s="607"/>
      <c r="AC121" s="607"/>
      <c r="AD121" s="607"/>
      <c r="AE121" s="607"/>
      <c r="AF121" s="607"/>
      <c r="AG121" s="607"/>
      <c r="AH121" s="607"/>
      <c r="AI121" s="607"/>
      <c r="AJ121" s="607"/>
      <c r="AK121" s="607"/>
      <c r="AL121" s="607"/>
      <c r="AM121" s="607"/>
      <c r="AN121" s="607"/>
      <c r="AO121" s="607"/>
      <c r="AP121" s="607"/>
      <c r="AQ121" s="607"/>
      <c r="AR121" s="608"/>
      <c r="AS121" s="407"/>
      <c r="AT121" s="408"/>
      <c r="AU121" s="408"/>
      <c r="AV121" s="408"/>
      <c r="AW121" s="408"/>
      <c r="AX121" s="408"/>
      <c r="AY121" s="408"/>
      <c r="AZ121" s="408"/>
      <c r="BA121" s="408"/>
      <c r="BB121" s="409"/>
      <c r="BC121" s="404"/>
      <c r="BD121" s="405"/>
      <c r="BE121" s="405"/>
      <c r="BF121" s="405"/>
      <c r="BG121" s="405"/>
      <c r="BH121" s="405"/>
      <c r="BI121" s="405"/>
      <c r="BJ121" s="405"/>
      <c r="BK121" s="405"/>
      <c r="BL121" s="405"/>
      <c r="BM121" s="406"/>
      <c r="BN121" s="596">
        <f>SUM(BN122:CB124)</f>
        <v>1714</v>
      </c>
      <c r="BO121" s="597"/>
      <c r="BP121" s="597"/>
      <c r="BQ121" s="597"/>
      <c r="BR121" s="597"/>
      <c r="BS121" s="597"/>
      <c r="BT121" s="597"/>
      <c r="BU121" s="597"/>
      <c r="BV121" s="597"/>
      <c r="BW121" s="597"/>
      <c r="BX121" s="597"/>
      <c r="BY121" s="597"/>
      <c r="BZ121" s="597"/>
      <c r="CA121" s="597"/>
      <c r="CB121" s="598"/>
      <c r="CT121" s="29"/>
    </row>
    <row r="122" spans="1:98" ht="15" customHeight="1" x14ac:dyDescent="0.25">
      <c r="A122" s="407"/>
      <c r="B122" s="408"/>
      <c r="C122" s="408"/>
      <c r="D122" s="409"/>
      <c r="E122" s="422" t="s">
        <v>448</v>
      </c>
      <c r="F122" s="423"/>
      <c r="G122" s="423"/>
      <c r="H122" s="423"/>
      <c r="I122" s="423"/>
      <c r="J122" s="423"/>
      <c r="K122" s="423"/>
      <c r="L122" s="423"/>
      <c r="M122" s="423"/>
      <c r="N122" s="423"/>
      <c r="O122" s="423"/>
      <c r="P122" s="423"/>
      <c r="Q122" s="423"/>
      <c r="R122" s="423"/>
      <c r="S122" s="423"/>
      <c r="T122" s="423"/>
      <c r="U122" s="423"/>
      <c r="V122" s="423"/>
      <c r="W122" s="423"/>
      <c r="X122" s="423"/>
      <c r="Y122" s="423"/>
      <c r="Z122" s="423"/>
      <c r="AA122" s="423"/>
      <c r="AB122" s="423"/>
      <c r="AC122" s="423"/>
      <c r="AD122" s="423"/>
      <c r="AE122" s="423"/>
      <c r="AF122" s="423"/>
      <c r="AG122" s="423"/>
      <c r="AH122" s="423"/>
      <c r="AI122" s="423"/>
      <c r="AJ122" s="423"/>
      <c r="AK122" s="423"/>
      <c r="AL122" s="423"/>
      <c r="AM122" s="423"/>
      <c r="AN122" s="423"/>
      <c r="AO122" s="423"/>
      <c r="AP122" s="423"/>
      <c r="AQ122" s="423"/>
      <c r="AR122" s="424"/>
      <c r="AS122" s="425">
        <v>6</v>
      </c>
      <c r="AT122" s="426"/>
      <c r="AU122" s="426"/>
      <c r="AV122" s="426"/>
      <c r="AW122" s="426"/>
      <c r="AX122" s="426"/>
      <c r="AY122" s="426"/>
      <c r="AZ122" s="426"/>
      <c r="BA122" s="426"/>
      <c r="BB122" s="427"/>
      <c r="BC122" s="404">
        <v>250</v>
      </c>
      <c r="BD122" s="405"/>
      <c r="BE122" s="405"/>
      <c r="BF122" s="405"/>
      <c r="BG122" s="405"/>
      <c r="BH122" s="405"/>
      <c r="BI122" s="405"/>
      <c r="BJ122" s="405"/>
      <c r="BK122" s="405"/>
      <c r="BL122" s="405"/>
      <c r="BM122" s="406"/>
      <c r="BN122" s="541">
        <f t="shared" ref="BN122:BN124" si="2">BC122*AS122</f>
        <v>1500</v>
      </c>
      <c r="BO122" s="542"/>
      <c r="BP122" s="542"/>
      <c r="BQ122" s="542"/>
      <c r="BR122" s="542"/>
      <c r="BS122" s="542"/>
      <c r="BT122" s="542"/>
      <c r="BU122" s="542"/>
      <c r="BV122" s="542"/>
      <c r="BW122" s="542"/>
      <c r="BX122" s="542"/>
      <c r="BY122" s="542"/>
      <c r="BZ122" s="542"/>
      <c r="CA122" s="542"/>
      <c r="CB122" s="543"/>
      <c r="CT122" s="29"/>
    </row>
    <row r="123" spans="1:98" ht="15" customHeight="1" x14ac:dyDescent="0.25">
      <c r="A123" s="407"/>
      <c r="B123" s="408"/>
      <c r="C123" s="408"/>
      <c r="D123" s="409"/>
      <c r="E123" s="422" t="s">
        <v>450</v>
      </c>
      <c r="F123" s="423"/>
      <c r="G123" s="423"/>
      <c r="H123" s="423"/>
      <c r="I123" s="423"/>
      <c r="J123" s="423"/>
      <c r="K123" s="423"/>
      <c r="L123" s="423"/>
      <c r="M123" s="423"/>
      <c r="N123" s="423"/>
      <c r="O123" s="423"/>
      <c r="P123" s="423"/>
      <c r="Q123" s="423"/>
      <c r="R123" s="423"/>
      <c r="S123" s="423"/>
      <c r="T123" s="423"/>
      <c r="U123" s="423"/>
      <c r="V123" s="423"/>
      <c r="W123" s="423"/>
      <c r="X123" s="423"/>
      <c r="Y123" s="423"/>
      <c r="Z123" s="423"/>
      <c r="AA123" s="423"/>
      <c r="AB123" s="423"/>
      <c r="AC123" s="423"/>
      <c r="AD123" s="423"/>
      <c r="AE123" s="423"/>
      <c r="AF123" s="423"/>
      <c r="AG123" s="423"/>
      <c r="AH123" s="423"/>
      <c r="AI123" s="423"/>
      <c r="AJ123" s="423"/>
      <c r="AK123" s="423"/>
      <c r="AL123" s="423"/>
      <c r="AM123" s="423"/>
      <c r="AN123" s="423"/>
      <c r="AO123" s="423"/>
      <c r="AP123" s="423"/>
      <c r="AQ123" s="423"/>
      <c r="AR123" s="424"/>
      <c r="AS123" s="425">
        <v>1</v>
      </c>
      <c r="AT123" s="426"/>
      <c r="AU123" s="426"/>
      <c r="AV123" s="426"/>
      <c r="AW123" s="426"/>
      <c r="AX123" s="426"/>
      <c r="AY123" s="426"/>
      <c r="AZ123" s="426"/>
      <c r="BA123" s="426"/>
      <c r="BB123" s="427"/>
      <c r="BC123" s="404">
        <v>14</v>
      </c>
      <c r="BD123" s="405"/>
      <c r="BE123" s="405"/>
      <c r="BF123" s="405"/>
      <c r="BG123" s="405"/>
      <c r="BH123" s="405"/>
      <c r="BI123" s="405"/>
      <c r="BJ123" s="405"/>
      <c r="BK123" s="405"/>
      <c r="BL123" s="405"/>
      <c r="BM123" s="406"/>
      <c r="BN123" s="541">
        <f t="shared" si="2"/>
        <v>14</v>
      </c>
      <c r="BO123" s="542"/>
      <c r="BP123" s="542"/>
      <c r="BQ123" s="542"/>
      <c r="BR123" s="542"/>
      <c r="BS123" s="542"/>
      <c r="BT123" s="542"/>
      <c r="BU123" s="542"/>
      <c r="BV123" s="542"/>
      <c r="BW123" s="542"/>
      <c r="BX123" s="542"/>
      <c r="BY123" s="542"/>
      <c r="BZ123" s="542"/>
      <c r="CA123" s="542"/>
      <c r="CB123" s="543"/>
    </row>
    <row r="124" spans="1:98" ht="15" customHeight="1" x14ac:dyDescent="0.25">
      <c r="A124" s="407"/>
      <c r="B124" s="408"/>
      <c r="C124" s="408"/>
      <c r="D124" s="409"/>
      <c r="E124" s="422" t="s">
        <v>449</v>
      </c>
      <c r="F124" s="423"/>
      <c r="G124" s="423"/>
      <c r="H124" s="423"/>
      <c r="I124" s="423"/>
      <c r="J124" s="423"/>
      <c r="K124" s="423"/>
      <c r="L124" s="423"/>
      <c r="M124" s="423"/>
      <c r="N124" s="423"/>
      <c r="O124" s="423"/>
      <c r="P124" s="423"/>
      <c r="Q124" s="423"/>
      <c r="R124" s="423"/>
      <c r="S124" s="423"/>
      <c r="T124" s="423"/>
      <c r="U124" s="423"/>
      <c r="V124" s="423"/>
      <c r="W124" s="423"/>
      <c r="X124" s="423"/>
      <c r="Y124" s="423"/>
      <c r="Z124" s="423"/>
      <c r="AA124" s="423"/>
      <c r="AB124" s="423"/>
      <c r="AC124" s="423"/>
      <c r="AD124" s="423"/>
      <c r="AE124" s="423"/>
      <c r="AF124" s="423"/>
      <c r="AG124" s="423"/>
      <c r="AH124" s="423"/>
      <c r="AI124" s="423"/>
      <c r="AJ124" s="423"/>
      <c r="AK124" s="423"/>
      <c r="AL124" s="423"/>
      <c r="AM124" s="423"/>
      <c r="AN124" s="423"/>
      <c r="AO124" s="423"/>
      <c r="AP124" s="423"/>
      <c r="AQ124" s="423"/>
      <c r="AR124" s="424"/>
      <c r="AS124" s="425">
        <v>200</v>
      </c>
      <c r="AT124" s="426"/>
      <c r="AU124" s="426"/>
      <c r="AV124" s="426"/>
      <c r="AW124" s="426"/>
      <c r="AX124" s="426"/>
      <c r="AY124" s="426"/>
      <c r="AZ124" s="426"/>
      <c r="BA124" s="426"/>
      <c r="BB124" s="427"/>
      <c r="BC124" s="404">
        <v>1</v>
      </c>
      <c r="BD124" s="405"/>
      <c r="BE124" s="405"/>
      <c r="BF124" s="405"/>
      <c r="BG124" s="405"/>
      <c r="BH124" s="405"/>
      <c r="BI124" s="405"/>
      <c r="BJ124" s="405"/>
      <c r="BK124" s="405"/>
      <c r="BL124" s="405"/>
      <c r="BM124" s="406"/>
      <c r="BN124" s="541">
        <f t="shared" si="2"/>
        <v>200</v>
      </c>
      <c r="BO124" s="542"/>
      <c r="BP124" s="542"/>
      <c r="BQ124" s="542"/>
      <c r="BR124" s="542"/>
      <c r="BS124" s="542"/>
      <c r="BT124" s="542"/>
      <c r="BU124" s="542"/>
      <c r="BV124" s="542"/>
      <c r="BW124" s="542"/>
      <c r="BX124" s="542"/>
      <c r="BY124" s="542"/>
      <c r="BZ124" s="542"/>
      <c r="CA124" s="542"/>
      <c r="CB124" s="543"/>
      <c r="CT124" s="29"/>
    </row>
    <row r="125" spans="1:98" ht="15" customHeight="1" x14ac:dyDescent="0.25">
      <c r="A125" s="578">
        <v>3</v>
      </c>
      <c r="B125" s="579"/>
      <c r="C125" s="579"/>
      <c r="D125" s="580"/>
      <c r="E125" s="581" t="s">
        <v>233</v>
      </c>
      <c r="F125" s="582"/>
      <c r="G125" s="582"/>
      <c r="H125" s="582"/>
      <c r="I125" s="582"/>
      <c r="J125" s="582"/>
      <c r="K125" s="582"/>
      <c r="L125" s="582"/>
      <c r="M125" s="582"/>
      <c r="N125" s="582"/>
      <c r="O125" s="582"/>
      <c r="P125" s="582"/>
      <c r="Q125" s="582"/>
      <c r="R125" s="582"/>
      <c r="S125" s="582"/>
      <c r="T125" s="582"/>
      <c r="U125" s="582"/>
      <c r="V125" s="582"/>
      <c r="W125" s="582"/>
      <c r="X125" s="582"/>
      <c r="Y125" s="582"/>
      <c r="Z125" s="582"/>
      <c r="AA125" s="582"/>
      <c r="AB125" s="582"/>
      <c r="AC125" s="582"/>
      <c r="AD125" s="582"/>
      <c r="AE125" s="582"/>
      <c r="AF125" s="582"/>
      <c r="AG125" s="582"/>
      <c r="AH125" s="582"/>
      <c r="AI125" s="582"/>
      <c r="AJ125" s="582"/>
      <c r="AK125" s="582"/>
      <c r="AL125" s="582"/>
      <c r="AM125" s="582"/>
      <c r="AN125" s="582"/>
      <c r="AO125" s="582"/>
      <c r="AP125" s="582"/>
      <c r="AQ125" s="582"/>
      <c r="AR125" s="583"/>
      <c r="AS125" s="425"/>
      <c r="AT125" s="426"/>
      <c r="AU125" s="426"/>
      <c r="AV125" s="426"/>
      <c r="AW125" s="426"/>
      <c r="AX125" s="426"/>
      <c r="AY125" s="426"/>
      <c r="AZ125" s="426"/>
      <c r="BA125" s="426"/>
      <c r="BB125" s="427"/>
      <c r="BC125" s="602"/>
      <c r="BD125" s="408"/>
      <c r="BE125" s="408"/>
      <c r="BF125" s="408"/>
      <c r="BG125" s="408"/>
      <c r="BH125" s="408"/>
      <c r="BI125" s="408"/>
      <c r="BJ125" s="408"/>
      <c r="BK125" s="408"/>
      <c r="BL125" s="408"/>
      <c r="BM125" s="409"/>
      <c r="BN125" s="596">
        <f>BN126</f>
        <v>1300</v>
      </c>
      <c r="BO125" s="597"/>
      <c r="BP125" s="597"/>
      <c r="BQ125" s="597"/>
      <c r="BR125" s="597"/>
      <c r="BS125" s="597"/>
      <c r="BT125" s="597"/>
      <c r="BU125" s="597"/>
      <c r="BV125" s="597"/>
      <c r="BW125" s="597"/>
      <c r="BX125" s="597"/>
      <c r="BY125" s="597"/>
      <c r="BZ125" s="597"/>
      <c r="CA125" s="597"/>
      <c r="CB125" s="598"/>
    </row>
    <row r="126" spans="1:98" ht="18" customHeight="1" x14ac:dyDescent="0.25">
      <c r="A126" s="425"/>
      <c r="B126" s="426"/>
      <c r="C126" s="426"/>
      <c r="D126" s="427"/>
      <c r="E126" s="395" t="s">
        <v>451</v>
      </c>
      <c r="F126" s="396"/>
      <c r="G126" s="396"/>
      <c r="H126" s="396"/>
      <c r="I126" s="396"/>
      <c r="J126" s="396"/>
      <c r="K126" s="396"/>
      <c r="L126" s="396"/>
      <c r="M126" s="396"/>
      <c r="N126" s="396"/>
      <c r="O126" s="396"/>
      <c r="P126" s="396"/>
      <c r="Q126" s="396"/>
      <c r="R126" s="396"/>
      <c r="S126" s="396"/>
      <c r="T126" s="396"/>
      <c r="U126" s="396"/>
      <c r="V126" s="396"/>
      <c r="W126" s="396"/>
      <c r="X126" s="396"/>
      <c r="Y126" s="396"/>
      <c r="Z126" s="396"/>
      <c r="AA126" s="396"/>
      <c r="AB126" s="396"/>
      <c r="AC126" s="396"/>
      <c r="AD126" s="396"/>
      <c r="AE126" s="396"/>
      <c r="AF126" s="396"/>
      <c r="AG126" s="396"/>
      <c r="AH126" s="396"/>
      <c r="AI126" s="396"/>
      <c r="AJ126" s="396"/>
      <c r="AK126" s="396"/>
      <c r="AL126" s="396"/>
      <c r="AM126" s="396"/>
      <c r="AN126" s="396"/>
      <c r="AO126" s="396"/>
      <c r="AP126" s="396"/>
      <c r="AQ126" s="396"/>
      <c r="AR126" s="397"/>
      <c r="AS126" s="425">
        <v>2</v>
      </c>
      <c r="AT126" s="426"/>
      <c r="AU126" s="426"/>
      <c r="AV126" s="426"/>
      <c r="AW126" s="426"/>
      <c r="AX126" s="426"/>
      <c r="AY126" s="426"/>
      <c r="AZ126" s="426"/>
      <c r="BA126" s="426"/>
      <c r="BB126" s="427"/>
      <c r="BC126" s="404">
        <v>650</v>
      </c>
      <c r="BD126" s="405"/>
      <c r="BE126" s="405"/>
      <c r="BF126" s="405"/>
      <c r="BG126" s="405"/>
      <c r="BH126" s="405"/>
      <c r="BI126" s="405"/>
      <c r="BJ126" s="405"/>
      <c r="BK126" s="405"/>
      <c r="BL126" s="405"/>
      <c r="BM126" s="406"/>
      <c r="BN126" s="507">
        <f t="shared" ref="BN126" si="3">AS126*BC126</f>
        <v>1300</v>
      </c>
      <c r="BO126" s="508"/>
      <c r="BP126" s="508"/>
      <c r="BQ126" s="508"/>
      <c r="BR126" s="508"/>
      <c r="BS126" s="508"/>
      <c r="BT126" s="508"/>
      <c r="BU126" s="508"/>
      <c r="BV126" s="508"/>
      <c r="BW126" s="508"/>
      <c r="BX126" s="508"/>
      <c r="BY126" s="508"/>
      <c r="BZ126" s="508"/>
      <c r="CA126" s="508"/>
      <c r="CB126" s="509"/>
    </row>
    <row r="127" spans="1:98" ht="15" customHeight="1" x14ac:dyDescent="0.25">
      <c r="A127" s="578">
        <v>4</v>
      </c>
      <c r="B127" s="579"/>
      <c r="C127" s="579"/>
      <c r="D127" s="580"/>
      <c r="E127" s="581" t="s">
        <v>452</v>
      </c>
      <c r="F127" s="582"/>
      <c r="G127" s="582"/>
      <c r="H127" s="582"/>
      <c r="I127" s="582"/>
      <c r="J127" s="582"/>
      <c r="K127" s="582"/>
      <c r="L127" s="582"/>
      <c r="M127" s="582"/>
      <c r="N127" s="582"/>
      <c r="O127" s="582"/>
      <c r="P127" s="582"/>
      <c r="Q127" s="582"/>
      <c r="R127" s="582"/>
      <c r="S127" s="582"/>
      <c r="T127" s="582"/>
      <c r="U127" s="582"/>
      <c r="V127" s="582"/>
      <c r="W127" s="582"/>
      <c r="X127" s="582"/>
      <c r="Y127" s="582"/>
      <c r="Z127" s="582"/>
      <c r="AA127" s="582"/>
      <c r="AB127" s="582"/>
      <c r="AC127" s="582"/>
      <c r="AD127" s="582"/>
      <c r="AE127" s="582"/>
      <c r="AF127" s="582"/>
      <c r="AG127" s="582"/>
      <c r="AH127" s="582"/>
      <c r="AI127" s="582"/>
      <c r="AJ127" s="582"/>
      <c r="AK127" s="582"/>
      <c r="AL127" s="582"/>
      <c r="AM127" s="582"/>
      <c r="AN127" s="582"/>
      <c r="AO127" s="582"/>
      <c r="AP127" s="582"/>
      <c r="AQ127" s="582"/>
      <c r="AR127" s="583"/>
      <c r="AS127" s="425"/>
      <c r="AT127" s="426"/>
      <c r="AU127" s="426"/>
      <c r="AV127" s="426"/>
      <c r="AW127" s="426"/>
      <c r="AX127" s="426"/>
      <c r="AY127" s="426"/>
      <c r="AZ127" s="426"/>
      <c r="BA127" s="426"/>
      <c r="BB127" s="427"/>
      <c r="BC127" s="599"/>
      <c r="BD127" s="600"/>
      <c r="BE127" s="600"/>
      <c r="BF127" s="600"/>
      <c r="BG127" s="600"/>
      <c r="BH127" s="600"/>
      <c r="BI127" s="600"/>
      <c r="BJ127" s="600"/>
      <c r="BK127" s="600"/>
      <c r="BL127" s="600"/>
      <c r="BM127" s="601"/>
      <c r="BN127" s="596">
        <f>SUM(BN128:CB134)</f>
        <v>103699.99999999801</v>
      </c>
      <c r="BO127" s="597"/>
      <c r="BP127" s="597"/>
      <c r="BQ127" s="597"/>
      <c r="BR127" s="597"/>
      <c r="BS127" s="597"/>
      <c r="BT127" s="597"/>
      <c r="BU127" s="597"/>
      <c r="BV127" s="597"/>
      <c r="BW127" s="597"/>
      <c r="BX127" s="597"/>
      <c r="BY127" s="597"/>
      <c r="BZ127" s="597"/>
      <c r="CA127" s="597"/>
      <c r="CB127" s="598"/>
      <c r="CT127" s="26">
        <v>46000</v>
      </c>
    </row>
    <row r="128" spans="1:98" ht="15" customHeight="1" x14ac:dyDescent="0.25">
      <c r="A128" s="407"/>
      <c r="B128" s="408"/>
      <c r="C128" s="408"/>
      <c r="D128" s="409"/>
      <c r="E128" s="422" t="s">
        <v>463</v>
      </c>
      <c r="F128" s="423"/>
      <c r="G128" s="423"/>
      <c r="H128" s="423"/>
      <c r="I128" s="423"/>
      <c r="J128" s="423"/>
      <c r="K128" s="423"/>
      <c r="L128" s="423"/>
      <c r="M128" s="423"/>
      <c r="N128" s="423"/>
      <c r="O128" s="423"/>
      <c r="P128" s="423"/>
      <c r="Q128" s="423"/>
      <c r="R128" s="423"/>
      <c r="S128" s="423"/>
      <c r="T128" s="423"/>
      <c r="U128" s="423"/>
      <c r="V128" s="423"/>
      <c r="W128" s="423"/>
      <c r="X128" s="423"/>
      <c r="Y128" s="423"/>
      <c r="Z128" s="423"/>
      <c r="AA128" s="423"/>
      <c r="AB128" s="423"/>
      <c r="AC128" s="423"/>
      <c r="AD128" s="423"/>
      <c r="AE128" s="423"/>
      <c r="AF128" s="423"/>
      <c r="AG128" s="423"/>
      <c r="AH128" s="423"/>
      <c r="AI128" s="423"/>
      <c r="AJ128" s="423"/>
      <c r="AK128" s="423"/>
      <c r="AL128" s="423"/>
      <c r="AM128" s="423"/>
      <c r="AN128" s="423"/>
      <c r="AO128" s="423"/>
      <c r="AP128" s="423"/>
      <c r="AQ128" s="423"/>
      <c r="AR128" s="424"/>
      <c r="AS128" s="425">
        <v>1</v>
      </c>
      <c r="AT128" s="426"/>
      <c r="AU128" s="426"/>
      <c r="AV128" s="426"/>
      <c r="AW128" s="426"/>
      <c r="AX128" s="426"/>
      <c r="AY128" s="426"/>
      <c r="AZ128" s="426"/>
      <c r="BA128" s="426"/>
      <c r="BB128" s="427"/>
      <c r="BC128" s="404">
        <v>12000</v>
      </c>
      <c r="BD128" s="405"/>
      <c r="BE128" s="405"/>
      <c r="BF128" s="405"/>
      <c r="BG128" s="405"/>
      <c r="BH128" s="405"/>
      <c r="BI128" s="405"/>
      <c r="BJ128" s="405"/>
      <c r="BK128" s="405"/>
      <c r="BL128" s="405"/>
      <c r="BM128" s="406"/>
      <c r="BN128" s="523">
        <f t="shared" ref="BN128:BN134" si="4">BC128*AS128</f>
        <v>12000</v>
      </c>
      <c r="BO128" s="524"/>
      <c r="BP128" s="524"/>
      <c r="BQ128" s="524"/>
      <c r="BR128" s="524"/>
      <c r="BS128" s="524"/>
      <c r="BT128" s="524"/>
      <c r="BU128" s="524"/>
      <c r="BV128" s="524"/>
      <c r="BW128" s="524"/>
      <c r="BX128" s="524"/>
      <c r="BY128" s="524"/>
      <c r="BZ128" s="524"/>
      <c r="CA128" s="524"/>
      <c r="CB128" s="525"/>
    </row>
    <row r="129" spans="1:98" ht="15" customHeight="1" x14ac:dyDescent="0.25">
      <c r="A129" s="407"/>
      <c r="B129" s="408"/>
      <c r="C129" s="408"/>
      <c r="D129" s="409"/>
      <c r="E129" s="422" t="s">
        <v>464</v>
      </c>
      <c r="F129" s="587"/>
      <c r="G129" s="587"/>
      <c r="H129" s="587"/>
      <c r="I129" s="587"/>
      <c r="J129" s="587"/>
      <c r="K129" s="587"/>
      <c r="L129" s="587"/>
      <c r="M129" s="587"/>
      <c r="N129" s="587"/>
      <c r="O129" s="587"/>
      <c r="P129" s="587"/>
      <c r="Q129" s="587"/>
      <c r="R129" s="587"/>
      <c r="S129" s="587"/>
      <c r="T129" s="587"/>
      <c r="U129" s="587"/>
      <c r="V129" s="587"/>
      <c r="W129" s="587"/>
      <c r="X129" s="587"/>
      <c r="Y129" s="587"/>
      <c r="Z129" s="587"/>
      <c r="AA129" s="587"/>
      <c r="AB129" s="587"/>
      <c r="AC129" s="587"/>
      <c r="AD129" s="587"/>
      <c r="AE129" s="587"/>
      <c r="AF129" s="587"/>
      <c r="AG129" s="587"/>
      <c r="AH129" s="587"/>
      <c r="AI129" s="587"/>
      <c r="AJ129" s="587"/>
      <c r="AK129" s="587"/>
      <c r="AL129" s="587"/>
      <c r="AM129" s="587"/>
      <c r="AN129" s="587"/>
      <c r="AO129" s="587"/>
      <c r="AP129" s="587"/>
      <c r="AQ129" s="587"/>
      <c r="AR129" s="588"/>
      <c r="AS129" s="425">
        <v>2</v>
      </c>
      <c r="AT129" s="426"/>
      <c r="AU129" s="426"/>
      <c r="AV129" s="426"/>
      <c r="AW129" s="426"/>
      <c r="AX129" s="426"/>
      <c r="AY129" s="426"/>
      <c r="AZ129" s="426"/>
      <c r="BA129" s="426"/>
      <c r="BB129" s="427"/>
      <c r="BC129" s="404">
        <v>36000</v>
      </c>
      <c r="BD129" s="405"/>
      <c r="BE129" s="405"/>
      <c r="BF129" s="405"/>
      <c r="BG129" s="405"/>
      <c r="BH129" s="405"/>
      <c r="BI129" s="405"/>
      <c r="BJ129" s="405"/>
      <c r="BK129" s="405"/>
      <c r="BL129" s="405"/>
      <c r="BM129" s="406"/>
      <c r="BN129" s="523">
        <f t="shared" si="4"/>
        <v>72000</v>
      </c>
      <c r="BO129" s="524"/>
      <c r="BP129" s="524"/>
      <c r="BQ129" s="524"/>
      <c r="BR129" s="524"/>
      <c r="BS129" s="524"/>
      <c r="BT129" s="524"/>
      <c r="BU129" s="524"/>
      <c r="BV129" s="524"/>
      <c r="BW129" s="524"/>
      <c r="BX129" s="524"/>
      <c r="BY129" s="524"/>
      <c r="BZ129" s="524"/>
      <c r="CA129" s="524"/>
      <c r="CB129" s="525"/>
    </row>
    <row r="130" spans="1:98" ht="15" customHeight="1" x14ac:dyDescent="0.25">
      <c r="A130" s="407"/>
      <c r="B130" s="408"/>
      <c r="C130" s="408"/>
      <c r="D130" s="409"/>
      <c r="E130" s="422" t="s">
        <v>465</v>
      </c>
      <c r="F130" s="587"/>
      <c r="G130" s="587"/>
      <c r="H130" s="587"/>
      <c r="I130" s="587"/>
      <c r="J130" s="587"/>
      <c r="K130" s="587"/>
      <c r="L130" s="587"/>
      <c r="M130" s="587"/>
      <c r="N130" s="587"/>
      <c r="O130" s="587"/>
      <c r="P130" s="587"/>
      <c r="Q130" s="587"/>
      <c r="R130" s="587"/>
      <c r="S130" s="587"/>
      <c r="T130" s="587"/>
      <c r="U130" s="587"/>
      <c r="V130" s="587"/>
      <c r="W130" s="587"/>
      <c r="X130" s="587"/>
      <c r="Y130" s="587"/>
      <c r="Z130" s="587"/>
      <c r="AA130" s="587"/>
      <c r="AB130" s="587"/>
      <c r="AC130" s="587"/>
      <c r="AD130" s="587"/>
      <c r="AE130" s="587"/>
      <c r="AF130" s="587"/>
      <c r="AG130" s="587"/>
      <c r="AH130" s="587"/>
      <c r="AI130" s="587"/>
      <c r="AJ130" s="587"/>
      <c r="AK130" s="587"/>
      <c r="AL130" s="587"/>
      <c r="AM130" s="587"/>
      <c r="AN130" s="587"/>
      <c r="AO130" s="587"/>
      <c r="AP130" s="587"/>
      <c r="AQ130" s="587"/>
      <c r="AR130" s="588"/>
      <c r="AS130" s="425">
        <v>1</v>
      </c>
      <c r="AT130" s="426"/>
      <c r="AU130" s="426"/>
      <c r="AV130" s="426"/>
      <c r="AW130" s="426"/>
      <c r="AX130" s="426"/>
      <c r="AY130" s="426"/>
      <c r="AZ130" s="426"/>
      <c r="BA130" s="426"/>
      <c r="BB130" s="427"/>
      <c r="BC130" s="404">
        <v>5185</v>
      </c>
      <c r="BD130" s="405"/>
      <c r="BE130" s="405"/>
      <c r="BF130" s="405"/>
      <c r="BG130" s="405"/>
      <c r="BH130" s="405"/>
      <c r="BI130" s="405"/>
      <c r="BJ130" s="405"/>
      <c r="BK130" s="405"/>
      <c r="BL130" s="405"/>
      <c r="BM130" s="406"/>
      <c r="BN130" s="523">
        <f t="shared" si="4"/>
        <v>5185</v>
      </c>
      <c r="BO130" s="524"/>
      <c r="BP130" s="524"/>
      <c r="BQ130" s="524"/>
      <c r="BR130" s="524"/>
      <c r="BS130" s="524"/>
      <c r="BT130" s="524"/>
      <c r="BU130" s="524"/>
      <c r="BV130" s="524"/>
      <c r="BW130" s="524"/>
      <c r="BX130" s="524"/>
      <c r="BY130" s="524"/>
      <c r="BZ130" s="524"/>
      <c r="CA130" s="524"/>
      <c r="CB130" s="525"/>
    </row>
    <row r="131" spans="1:98" ht="15" customHeight="1" x14ac:dyDescent="0.25">
      <c r="A131" s="407"/>
      <c r="B131" s="408"/>
      <c r="C131" s="408"/>
      <c r="D131" s="409"/>
      <c r="E131" s="422" t="s">
        <v>466</v>
      </c>
      <c r="F131" s="587"/>
      <c r="G131" s="587"/>
      <c r="H131" s="587"/>
      <c r="I131" s="587"/>
      <c r="J131" s="587"/>
      <c r="K131" s="587"/>
      <c r="L131" s="587"/>
      <c r="M131" s="587"/>
      <c r="N131" s="587"/>
      <c r="O131" s="587"/>
      <c r="P131" s="587"/>
      <c r="Q131" s="587"/>
      <c r="R131" s="587"/>
      <c r="S131" s="587"/>
      <c r="T131" s="587"/>
      <c r="U131" s="587"/>
      <c r="V131" s="587"/>
      <c r="W131" s="587"/>
      <c r="X131" s="587"/>
      <c r="Y131" s="587"/>
      <c r="Z131" s="587"/>
      <c r="AA131" s="587"/>
      <c r="AB131" s="587"/>
      <c r="AC131" s="587"/>
      <c r="AD131" s="587"/>
      <c r="AE131" s="587"/>
      <c r="AF131" s="587"/>
      <c r="AG131" s="587"/>
      <c r="AH131" s="587"/>
      <c r="AI131" s="587"/>
      <c r="AJ131" s="587"/>
      <c r="AK131" s="587"/>
      <c r="AL131" s="587"/>
      <c r="AM131" s="587"/>
      <c r="AN131" s="587"/>
      <c r="AO131" s="587"/>
      <c r="AP131" s="587"/>
      <c r="AQ131" s="587"/>
      <c r="AR131" s="588"/>
      <c r="AS131" s="425">
        <v>39</v>
      </c>
      <c r="AT131" s="426"/>
      <c r="AU131" s="426"/>
      <c r="AV131" s="426"/>
      <c r="AW131" s="426"/>
      <c r="AX131" s="426"/>
      <c r="AY131" s="426"/>
      <c r="AZ131" s="426"/>
      <c r="BA131" s="426"/>
      <c r="BB131" s="427"/>
      <c r="BC131" s="404">
        <v>260</v>
      </c>
      <c r="BD131" s="405"/>
      <c r="BE131" s="405"/>
      <c r="BF131" s="405"/>
      <c r="BG131" s="405"/>
      <c r="BH131" s="405"/>
      <c r="BI131" s="405"/>
      <c r="BJ131" s="405"/>
      <c r="BK131" s="405"/>
      <c r="BL131" s="405"/>
      <c r="BM131" s="406"/>
      <c r="BN131" s="523">
        <f t="shared" si="4"/>
        <v>10140</v>
      </c>
      <c r="BO131" s="524"/>
      <c r="BP131" s="524"/>
      <c r="BQ131" s="524"/>
      <c r="BR131" s="524"/>
      <c r="BS131" s="524"/>
      <c r="BT131" s="524"/>
      <c r="BU131" s="524"/>
      <c r="BV131" s="524"/>
      <c r="BW131" s="524"/>
      <c r="BX131" s="524"/>
      <c r="BY131" s="524"/>
      <c r="BZ131" s="524"/>
      <c r="CA131" s="524"/>
      <c r="CB131" s="525"/>
    </row>
    <row r="132" spans="1:98" ht="15" customHeight="1" x14ac:dyDescent="0.25">
      <c r="A132" s="407"/>
      <c r="B132" s="408"/>
      <c r="C132" s="408"/>
      <c r="D132" s="409"/>
      <c r="E132" s="422" t="s">
        <v>467</v>
      </c>
      <c r="F132" s="423"/>
      <c r="G132" s="423"/>
      <c r="H132" s="423"/>
      <c r="I132" s="423"/>
      <c r="J132" s="423"/>
      <c r="K132" s="423"/>
      <c r="L132" s="423"/>
      <c r="M132" s="423"/>
      <c r="N132" s="423"/>
      <c r="O132" s="423"/>
      <c r="P132" s="423"/>
      <c r="Q132" s="423"/>
      <c r="R132" s="423"/>
      <c r="S132" s="423"/>
      <c r="T132" s="423"/>
      <c r="U132" s="423"/>
      <c r="V132" s="423"/>
      <c r="W132" s="423"/>
      <c r="X132" s="423"/>
      <c r="Y132" s="423"/>
      <c r="Z132" s="423"/>
      <c r="AA132" s="423"/>
      <c r="AB132" s="423"/>
      <c r="AC132" s="423"/>
      <c r="AD132" s="423"/>
      <c r="AE132" s="423"/>
      <c r="AF132" s="423"/>
      <c r="AG132" s="423"/>
      <c r="AH132" s="423"/>
      <c r="AI132" s="423"/>
      <c r="AJ132" s="423"/>
      <c r="AK132" s="423"/>
      <c r="AL132" s="423"/>
      <c r="AM132" s="423"/>
      <c r="AN132" s="423"/>
      <c r="AO132" s="423"/>
      <c r="AP132" s="423"/>
      <c r="AQ132" s="423"/>
      <c r="AR132" s="424"/>
      <c r="AS132" s="425">
        <v>5</v>
      </c>
      <c r="AT132" s="426"/>
      <c r="AU132" s="426"/>
      <c r="AV132" s="426"/>
      <c r="AW132" s="426"/>
      <c r="AX132" s="426"/>
      <c r="AY132" s="426"/>
      <c r="AZ132" s="426"/>
      <c r="BA132" s="426"/>
      <c r="BB132" s="427"/>
      <c r="BC132" s="404">
        <v>70</v>
      </c>
      <c r="BD132" s="405"/>
      <c r="BE132" s="405"/>
      <c r="BF132" s="405"/>
      <c r="BG132" s="405"/>
      <c r="BH132" s="405"/>
      <c r="BI132" s="405"/>
      <c r="BJ132" s="405"/>
      <c r="BK132" s="405"/>
      <c r="BL132" s="405"/>
      <c r="BM132" s="406"/>
      <c r="BN132" s="523">
        <f t="shared" si="4"/>
        <v>350</v>
      </c>
      <c r="BO132" s="524"/>
      <c r="BP132" s="524"/>
      <c r="BQ132" s="524"/>
      <c r="BR132" s="524"/>
      <c r="BS132" s="524"/>
      <c r="BT132" s="524"/>
      <c r="BU132" s="524"/>
      <c r="BV132" s="524"/>
      <c r="BW132" s="524"/>
      <c r="BX132" s="524"/>
      <c r="BY132" s="524"/>
      <c r="BZ132" s="524"/>
      <c r="CA132" s="524"/>
      <c r="CB132" s="525"/>
    </row>
    <row r="133" spans="1:98" ht="15" customHeight="1" x14ac:dyDescent="0.25">
      <c r="A133" s="407"/>
      <c r="B133" s="408"/>
      <c r="C133" s="408"/>
      <c r="D133" s="409"/>
      <c r="E133" s="422" t="s">
        <v>468</v>
      </c>
      <c r="F133" s="423"/>
      <c r="G133" s="423"/>
      <c r="H133" s="423"/>
      <c r="I133" s="423"/>
      <c r="J133" s="423"/>
      <c r="K133" s="423"/>
      <c r="L133" s="423"/>
      <c r="M133" s="423"/>
      <c r="N133" s="423"/>
      <c r="O133" s="423"/>
      <c r="P133" s="423"/>
      <c r="Q133" s="423"/>
      <c r="R133" s="423"/>
      <c r="S133" s="423"/>
      <c r="T133" s="423"/>
      <c r="U133" s="423"/>
      <c r="V133" s="423"/>
      <c r="W133" s="423"/>
      <c r="X133" s="423"/>
      <c r="Y133" s="423"/>
      <c r="Z133" s="423"/>
      <c r="AA133" s="423"/>
      <c r="AB133" s="423"/>
      <c r="AC133" s="423"/>
      <c r="AD133" s="423"/>
      <c r="AE133" s="423"/>
      <c r="AF133" s="423"/>
      <c r="AG133" s="423"/>
      <c r="AH133" s="423"/>
      <c r="AI133" s="423"/>
      <c r="AJ133" s="423"/>
      <c r="AK133" s="423"/>
      <c r="AL133" s="423"/>
      <c r="AM133" s="423"/>
      <c r="AN133" s="423"/>
      <c r="AO133" s="423"/>
      <c r="AP133" s="423"/>
      <c r="AQ133" s="423"/>
      <c r="AR133" s="424"/>
      <c r="AS133" s="425">
        <v>3</v>
      </c>
      <c r="AT133" s="426"/>
      <c r="AU133" s="426"/>
      <c r="AV133" s="426"/>
      <c r="AW133" s="426"/>
      <c r="AX133" s="426"/>
      <c r="AY133" s="426"/>
      <c r="AZ133" s="426"/>
      <c r="BA133" s="426"/>
      <c r="BB133" s="427"/>
      <c r="BC133" s="404">
        <v>80</v>
      </c>
      <c r="BD133" s="405"/>
      <c r="BE133" s="405"/>
      <c r="BF133" s="405"/>
      <c r="BG133" s="405"/>
      <c r="BH133" s="405"/>
      <c r="BI133" s="405"/>
      <c r="BJ133" s="405"/>
      <c r="BK133" s="405"/>
      <c r="BL133" s="405"/>
      <c r="BM133" s="406"/>
      <c r="BN133" s="523">
        <f t="shared" si="4"/>
        <v>240</v>
      </c>
      <c r="BO133" s="524"/>
      <c r="BP133" s="524"/>
      <c r="BQ133" s="524"/>
      <c r="BR133" s="524"/>
      <c r="BS133" s="524"/>
      <c r="BT133" s="524"/>
      <c r="BU133" s="524"/>
      <c r="BV133" s="524"/>
      <c r="BW133" s="524"/>
      <c r="BX133" s="524"/>
      <c r="BY133" s="524"/>
      <c r="BZ133" s="524"/>
      <c r="CA133" s="524"/>
      <c r="CB133" s="525"/>
    </row>
    <row r="134" spans="1:98" ht="15" customHeight="1" x14ac:dyDescent="0.25">
      <c r="A134" s="407"/>
      <c r="B134" s="408"/>
      <c r="C134" s="408"/>
      <c r="D134" s="409"/>
      <c r="E134" s="422" t="s">
        <v>469</v>
      </c>
      <c r="F134" s="423"/>
      <c r="G134" s="423"/>
      <c r="H134" s="423"/>
      <c r="I134" s="423"/>
      <c r="J134" s="423"/>
      <c r="K134" s="423"/>
      <c r="L134" s="423"/>
      <c r="M134" s="423"/>
      <c r="N134" s="423"/>
      <c r="O134" s="423"/>
      <c r="P134" s="423"/>
      <c r="Q134" s="423"/>
      <c r="R134" s="423"/>
      <c r="S134" s="423"/>
      <c r="T134" s="423"/>
      <c r="U134" s="423"/>
      <c r="V134" s="423"/>
      <c r="W134" s="423"/>
      <c r="X134" s="423"/>
      <c r="Y134" s="423"/>
      <c r="Z134" s="423"/>
      <c r="AA134" s="423"/>
      <c r="AB134" s="423"/>
      <c r="AC134" s="423"/>
      <c r="AD134" s="423"/>
      <c r="AE134" s="423"/>
      <c r="AF134" s="423"/>
      <c r="AG134" s="423"/>
      <c r="AH134" s="423"/>
      <c r="AI134" s="423"/>
      <c r="AJ134" s="423"/>
      <c r="AK134" s="423"/>
      <c r="AL134" s="423"/>
      <c r="AM134" s="423"/>
      <c r="AN134" s="423"/>
      <c r="AO134" s="423"/>
      <c r="AP134" s="423"/>
      <c r="AQ134" s="423"/>
      <c r="AR134" s="424"/>
      <c r="AS134" s="425">
        <v>14</v>
      </c>
      <c r="AT134" s="426"/>
      <c r="AU134" s="426"/>
      <c r="AV134" s="426"/>
      <c r="AW134" s="426"/>
      <c r="AX134" s="426"/>
      <c r="AY134" s="426"/>
      <c r="AZ134" s="426"/>
      <c r="BA134" s="426"/>
      <c r="BB134" s="427"/>
      <c r="BC134" s="404">
        <v>270.35714285699999</v>
      </c>
      <c r="BD134" s="405"/>
      <c r="BE134" s="405"/>
      <c r="BF134" s="405"/>
      <c r="BG134" s="405"/>
      <c r="BH134" s="405"/>
      <c r="BI134" s="405"/>
      <c r="BJ134" s="405"/>
      <c r="BK134" s="405"/>
      <c r="BL134" s="405"/>
      <c r="BM134" s="406"/>
      <c r="BN134" s="523">
        <f t="shared" si="4"/>
        <v>3784.999999998</v>
      </c>
      <c r="BO134" s="524"/>
      <c r="BP134" s="524"/>
      <c r="BQ134" s="524"/>
      <c r="BR134" s="524"/>
      <c r="BS134" s="524"/>
      <c r="BT134" s="524"/>
      <c r="BU134" s="524"/>
      <c r="BV134" s="524"/>
      <c r="BW134" s="524"/>
      <c r="BX134" s="524"/>
      <c r="BY134" s="524"/>
      <c r="BZ134" s="524"/>
      <c r="CA134" s="524"/>
      <c r="CB134" s="525"/>
    </row>
    <row r="135" spans="1:98" x14ac:dyDescent="0.25">
      <c r="A135" s="615">
        <v>5</v>
      </c>
      <c r="B135" s="616"/>
      <c r="C135" s="616"/>
      <c r="D135" s="617"/>
      <c r="E135" s="618" t="s">
        <v>453</v>
      </c>
      <c r="F135" s="619"/>
      <c r="G135" s="619"/>
      <c r="H135" s="619"/>
      <c r="I135" s="619"/>
      <c r="J135" s="619"/>
      <c r="K135" s="619"/>
      <c r="L135" s="619"/>
      <c r="M135" s="619"/>
      <c r="N135" s="619"/>
      <c r="O135" s="619"/>
      <c r="P135" s="619"/>
      <c r="Q135" s="619"/>
      <c r="R135" s="619"/>
      <c r="S135" s="619"/>
      <c r="T135" s="619"/>
      <c r="U135" s="619"/>
      <c r="V135" s="619"/>
      <c r="W135" s="619"/>
      <c r="X135" s="619"/>
      <c r="Y135" s="619"/>
      <c r="Z135" s="619"/>
      <c r="AA135" s="619"/>
      <c r="AB135" s="619"/>
      <c r="AC135" s="619"/>
      <c r="AD135" s="619"/>
      <c r="AE135" s="619"/>
      <c r="AF135" s="619"/>
      <c r="AG135" s="619"/>
      <c r="AH135" s="619"/>
      <c r="AI135" s="619"/>
      <c r="AJ135" s="619"/>
      <c r="AK135" s="619"/>
      <c r="AL135" s="619"/>
      <c r="AM135" s="619"/>
      <c r="AN135" s="619"/>
      <c r="AO135" s="619"/>
      <c r="AP135" s="619"/>
      <c r="AQ135" s="619"/>
      <c r="AR135" s="620"/>
      <c r="AS135" s="621"/>
      <c r="AT135" s="622"/>
      <c r="AU135" s="622"/>
      <c r="AV135" s="622"/>
      <c r="AW135" s="622"/>
      <c r="AX135" s="622"/>
      <c r="AY135" s="622"/>
      <c r="AZ135" s="622"/>
      <c r="BA135" s="622"/>
      <c r="BB135" s="623"/>
      <c r="BC135" s="624"/>
      <c r="BD135" s="625"/>
      <c r="BE135" s="625"/>
      <c r="BF135" s="625"/>
      <c r="BG135" s="625"/>
      <c r="BH135" s="625"/>
      <c r="BI135" s="625"/>
      <c r="BJ135" s="625"/>
      <c r="BK135" s="625"/>
      <c r="BL135" s="625"/>
      <c r="BM135" s="626"/>
      <c r="BN135" s="627">
        <f>SUM(BN136:CB137)</f>
        <v>5000</v>
      </c>
      <c r="BO135" s="628"/>
      <c r="BP135" s="628"/>
      <c r="BQ135" s="628"/>
      <c r="BR135" s="628"/>
      <c r="BS135" s="628"/>
      <c r="BT135" s="628"/>
      <c r="BU135" s="628"/>
      <c r="BV135" s="628"/>
      <c r="BW135" s="628"/>
      <c r="BX135" s="628"/>
      <c r="BY135" s="628"/>
      <c r="BZ135" s="628"/>
      <c r="CA135" s="628"/>
      <c r="CB135" s="629"/>
    </row>
    <row r="136" spans="1:98" ht="15" customHeight="1" x14ac:dyDescent="0.25">
      <c r="A136" s="407"/>
      <c r="B136" s="408"/>
      <c r="C136" s="408"/>
      <c r="D136" s="409"/>
      <c r="E136" s="422" t="s">
        <v>454</v>
      </c>
      <c r="F136" s="423"/>
      <c r="G136" s="423"/>
      <c r="H136" s="423"/>
      <c r="I136" s="423"/>
      <c r="J136" s="423"/>
      <c r="K136" s="423"/>
      <c r="L136" s="423"/>
      <c r="M136" s="423"/>
      <c r="N136" s="423"/>
      <c r="O136" s="423"/>
      <c r="P136" s="423"/>
      <c r="Q136" s="423"/>
      <c r="R136" s="423"/>
      <c r="S136" s="423"/>
      <c r="T136" s="423"/>
      <c r="U136" s="423"/>
      <c r="V136" s="423"/>
      <c r="W136" s="423"/>
      <c r="X136" s="423"/>
      <c r="Y136" s="423"/>
      <c r="Z136" s="423"/>
      <c r="AA136" s="423"/>
      <c r="AB136" s="423"/>
      <c r="AC136" s="423"/>
      <c r="AD136" s="423"/>
      <c r="AE136" s="423"/>
      <c r="AF136" s="423"/>
      <c r="AG136" s="423"/>
      <c r="AH136" s="423"/>
      <c r="AI136" s="423"/>
      <c r="AJ136" s="423"/>
      <c r="AK136" s="423"/>
      <c r="AL136" s="423"/>
      <c r="AM136" s="423"/>
      <c r="AN136" s="423"/>
      <c r="AO136" s="423"/>
      <c r="AP136" s="423"/>
      <c r="AQ136" s="423"/>
      <c r="AR136" s="424"/>
      <c r="AS136" s="425">
        <v>10</v>
      </c>
      <c r="AT136" s="426"/>
      <c r="AU136" s="426"/>
      <c r="AV136" s="426"/>
      <c r="AW136" s="426"/>
      <c r="AX136" s="426"/>
      <c r="AY136" s="426"/>
      <c r="AZ136" s="426"/>
      <c r="BA136" s="426"/>
      <c r="BB136" s="427"/>
      <c r="BC136" s="404">
        <v>94</v>
      </c>
      <c r="BD136" s="405"/>
      <c r="BE136" s="405"/>
      <c r="BF136" s="405"/>
      <c r="BG136" s="405"/>
      <c r="BH136" s="405"/>
      <c r="BI136" s="405"/>
      <c r="BJ136" s="405"/>
      <c r="BK136" s="405"/>
      <c r="BL136" s="405"/>
      <c r="BM136" s="406"/>
      <c r="BN136" s="541">
        <f>BC136*AS136</f>
        <v>940</v>
      </c>
      <c r="BO136" s="542"/>
      <c r="BP136" s="542"/>
      <c r="BQ136" s="542"/>
      <c r="BR136" s="542"/>
      <c r="BS136" s="542"/>
      <c r="BT136" s="542"/>
      <c r="BU136" s="542"/>
      <c r="BV136" s="542"/>
      <c r="BW136" s="542"/>
      <c r="BX136" s="542"/>
      <c r="BY136" s="542"/>
      <c r="BZ136" s="542"/>
      <c r="CA136" s="542"/>
      <c r="CB136" s="543"/>
    </row>
    <row r="137" spans="1:98" ht="15" customHeight="1" x14ac:dyDescent="0.25">
      <c r="A137" s="407"/>
      <c r="B137" s="408"/>
      <c r="C137" s="408"/>
      <c r="D137" s="409"/>
      <c r="E137" s="422" t="s">
        <v>455</v>
      </c>
      <c r="F137" s="423"/>
      <c r="G137" s="423"/>
      <c r="H137" s="423"/>
      <c r="I137" s="423"/>
      <c r="J137" s="423"/>
      <c r="K137" s="423"/>
      <c r="L137" s="423"/>
      <c r="M137" s="423"/>
      <c r="N137" s="423"/>
      <c r="O137" s="423"/>
      <c r="P137" s="423"/>
      <c r="Q137" s="423"/>
      <c r="R137" s="423"/>
      <c r="S137" s="423"/>
      <c r="T137" s="423"/>
      <c r="U137" s="423"/>
      <c r="V137" s="423"/>
      <c r="W137" s="423"/>
      <c r="X137" s="423"/>
      <c r="Y137" s="423"/>
      <c r="Z137" s="423"/>
      <c r="AA137" s="423"/>
      <c r="AB137" s="423"/>
      <c r="AC137" s="423"/>
      <c r="AD137" s="423"/>
      <c r="AE137" s="423"/>
      <c r="AF137" s="423"/>
      <c r="AG137" s="423"/>
      <c r="AH137" s="423"/>
      <c r="AI137" s="423"/>
      <c r="AJ137" s="423"/>
      <c r="AK137" s="423"/>
      <c r="AL137" s="423"/>
      <c r="AM137" s="423"/>
      <c r="AN137" s="423"/>
      <c r="AO137" s="423"/>
      <c r="AP137" s="423"/>
      <c r="AQ137" s="423"/>
      <c r="AR137" s="424"/>
      <c r="AS137" s="425">
        <v>14</v>
      </c>
      <c r="AT137" s="426"/>
      <c r="AU137" s="426"/>
      <c r="AV137" s="426"/>
      <c r="AW137" s="426"/>
      <c r="AX137" s="426"/>
      <c r="AY137" s="426"/>
      <c r="AZ137" s="426"/>
      <c r="BA137" s="426"/>
      <c r="BB137" s="427"/>
      <c r="BC137" s="404">
        <v>290</v>
      </c>
      <c r="BD137" s="405"/>
      <c r="BE137" s="405"/>
      <c r="BF137" s="405"/>
      <c r="BG137" s="405"/>
      <c r="BH137" s="405"/>
      <c r="BI137" s="405"/>
      <c r="BJ137" s="405"/>
      <c r="BK137" s="405"/>
      <c r="BL137" s="405"/>
      <c r="BM137" s="406"/>
      <c r="BN137" s="541">
        <f>BC137*AS137</f>
        <v>4060</v>
      </c>
      <c r="BO137" s="542"/>
      <c r="BP137" s="542"/>
      <c r="BQ137" s="542"/>
      <c r="BR137" s="542"/>
      <c r="BS137" s="542"/>
      <c r="BT137" s="542"/>
      <c r="BU137" s="542"/>
      <c r="BV137" s="542"/>
      <c r="BW137" s="542"/>
      <c r="BX137" s="542"/>
      <c r="BY137" s="542"/>
      <c r="BZ137" s="542"/>
      <c r="CA137" s="542"/>
      <c r="CB137" s="543"/>
    </row>
    <row r="138" spans="1:98" ht="27" customHeight="1" x14ac:dyDescent="0.25">
      <c r="A138" s="615">
        <v>6</v>
      </c>
      <c r="B138" s="616"/>
      <c r="C138" s="616"/>
      <c r="D138" s="617"/>
      <c r="E138" s="630" t="s">
        <v>456</v>
      </c>
      <c r="F138" s="631"/>
      <c r="G138" s="631"/>
      <c r="H138" s="631"/>
      <c r="I138" s="631"/>
      <c r="J138" s="631"/>
      <c r="K138" s="631"/>
      <c r="L138" s="631"/>
      <c r="M138" s="631"/>
      <c r="N138" s="631"/>
      <c r="O138" s="631"/>
      <c r="P138" s="631"/>
      <c r="Q138" s="631"/>
      <c r="R138" s="631"/>
      <c r="S138" s="631"/>
      <c r="T138" s="631"/>
      <c r="U138" s="631"/>
      <c r="V138" s="631"/>
      <c r="W138" s="631"/>
      <c r="X138" s="631"/>
      <c r="Y138" s="631"/>
      <c r="Z138" s="631"/>
      <c r="AA138" s="631"/>
      <c r="AB138" s="631"/>
      <c r="AC138" s="631"/>
      <c r="AD138" s="631"/>
      <c r="AE138" s="631"/>
      <c r="AF138" s="631"/>
      <c r="AG138" s="631"/>
      <c r="AH138" s="631"/>
      <c r="AI138" s="631"/>
      <c r="AJ138" s="631"/>
      <c r="AK138" s="631"/>
      <c r="AL138" s="631"/>
      <c r="AM138" s="631"/>
      <c r="AN138" s="631"/>
      <c r="AO138" s="631"/>
      <c r="AP138" s="631"/>
      <c r="AQ138" s="631"/>
      <c r="AR138" s="632"/>
      <c r="AS138" s="621"/>
      <c r="AT138" s="622"/>
      <c r="AU138" s="622"/>
      <c r="AV138" s="622"/>
      <c r="AW138" s="622"/>
      <c r="AX138" s="622"/>
      <c r="AY138" s="622"/>
      <c r="AZ138" s="622"/>
      <c r="BA138" s="622"/>
      <c r="BB138" s="623"/>
      <c r="BC138" s="624"/>
      <c r="BD138" s="625"/>
      <c r="BE138" s="625"/>
      <c r="BF138" s="625"/>
      <c r="BG138" s="625"/>
      <c r="BH138" s="625"/>
      <c r="BI138" s="625"/>
      <c r="BJ138" s="625"/>
      <c r="BK138" s="625"/>
      <c r="BL138" s="625"/>
      <c r="BM138" s="626"/>
      <c r="BN138" s="627">
        <f>SUM(BN139:CB140)</f>
        <v>996</v>
      </c>
      <c r="BO138" s="628"/>
      <c r="BP138" s="628"/>
      <c r="BQ138" s="628"/>
      <c r="BR138" s="628"/>
      <c r="BS138" s="628"/>
      <c r="BT138" s="628"/>
      <c r="BU138" s="628"/>
      <c r="BV138" s="628"/>
      <c r="BW138" s="628"/>
      <c r="BX138" s="628"/>
      <c r="BY138" s="628"/>
      <c r="BZ138" s="628"/>
      <c r="CA138" s="628"/>
      <c r="CB138" s="629"/>
    </row>
    <row r="139" spans="1:98" ht="15" customHeight="1" x14ac:dyDescent="0.25">
      <c r="A139" s="407"/>
      <c r="B139" s="408"/>
      <c r="C139" s="408"/>
      <c r="D139" s="409"/>
      <c r="E139" s="422" t="s">
        <v>461</v>
      </c>
      <c r="F139" s="423"/>
      <c r="G139" s="423"/>
      <c r="H139" s="423"/>
      <c r="I139" s="423"/>
      <c r="J139" s="423"/>
      <c r="K139" s="423"/>
      <c r="L139" s="423"/>
      <c r="M139" s="423"/>
      <c r="N139" s="423"/>
      <c r="O139" s="423"/>
      <c r="P139" s="423"/>
      <c r="Q139" s="423"/>
      <c r="R139" s="423"/>
      <c r="S139" s="423"/>
      <c r="T139" s="423"/>
      <c r="U139" s="423"/>
      <c r="V139" s="423"/>
      <c r="W139" s="423"/>
      <c r="X139" s="423"/>
      <c r="Y139" s="423"/>
      <c r="Z139" s="423"/>
      <c r="AA139" s="423"/>
      <c r="AB139" s="423"/>
      <c r="AC139" s="423"/>
      <c r="AD139" s="423"/>
      <c r="AE139" s="423"/>
      <c r="AF139" s="423"/>
      <c r="AG139" s="423"/>
      <c r="AH139" s="423"/>
      <c r="AI139" s="423"/>
      <c r="AJ139" s="423"/>
      <c r="AK139" s="423"/>
      <c r="AL139" s="423"/>
      <c r="AM139" s="423"/>
      <c r="AN139" s="423"/>
      <c r="AO139" s="423"/>
      <c r="AP139" s="423"/>
      <c r="AQ139" s="423"/>
      <c r="AR139" s="424"/>
      <c r="AS139" s="425">
        <v>2</v>
      </c>
      <c r="AT139" s="426"/>
      <c r="AU139" s="426"/>
      <c r="AV139" s="426"/>
      <c r="AW139" s="426"/>
      <c r="AX139" s="426"/>
      <c r="AY139" s="426"/>
      <c r="AZ139" s="426"/>
      <c r="BA139" s="426"/>
      <c r="BB139" s="427"/>
      <c r="BC139" s="404">
        <v>150</v>
      </c>
      <c r="BD139" s="405"/>
      <c r="BE139" s="405"/>
      <c r="BF139" s="405"/>
      <c r="BG139" s="405"/>
      <c r="BH139" s="405"/>
      <c r="BI139" s="405"/>
      <c r="BJ139" s="405"/>
      <c r="BK139" s="405"/>
      <c r="BL139" s="405"/>
      <c r="BM139" s="406"/>
      <c r="BN139" s="541">
        <f>BC139*AS139</f>
        <v>300</v>
      </c>
      <c r="BO139" s="542"/>
      <c r="BP139" s="542"/>
      <c r="BQ139" s="542"/>
      <c r="BR139" s="542"/>
      <c r="BS139" s="542"/>
      <c r="BT139" s="542"/>
      <c r="BU139" s="542"/>
      <c r="BV139" s="542"/>
      <c r="BW139" s="542"/>
      <c r="BX139" s="542"/>
      <c r="BY139" s="542"/>
      <c r="BZ139" s="542"/>
      <c r="CA139" s="542"/>
      <c r="CB139" s="543"/>
    </row>
    <row r="140" spans="1:98" ht="15" customHeight="1" x14ac:dyDescent="0.25">
      <c r="A140" s="407"/>
      <c r="B140" s="408"/>
      <c r="C140" s="408"/>
      <c r="D140" s="409"/>
      <c r="E140" s="422" t="s">
        <v>462</v>
      </c>
      <c r="F140" s="423"/>
      <c r="G140" s="423"/>
      <c r="H140" s="423"/>
      <c r="I140" s="423"/>
      <c r="J140" s="423"/>
      <c r="K140" s="423"/>
      <c r="L140" s="423"/>
      <c r="M140" s="423"/>
      <c r="N140" s="423"/>
      <c r="O140" s="423"/>
      <c r="P140" s="423"/>
      <c r="Q140" s="423"/>
      <c r="R140" s="423"/>
      <c r="S140" s="423"/>
      <c r="T140" s="423"/>
      <c r="U140" s="423"/>
      <c r="V140" s="423"/>
      <c r="W140" s="423"/>
      <c r="X140" s="423"/>
      <c r="Y140" s="423"/>
      <c r="Z140" s="423"/>
      <c r="AA140" s="423"/>
      <c r="AB140" s="423"/>
      <c r="AC140" s="423"/>
      <c r="AD140" s="423"/>
      <c r="AE140" s="423"/>
      <c r="AF140" s="423"/>
      <c r="AG140" s="423"/>
      <c r="AH140" s="423"/>
      <c r="AI140" s="423"/>
      <c r="AJ140" s="423"/>
      <c r="AK140" s="423"/>
      <c r="AL140" s="423"/>
      <c r="AM140" s="423"/>
      <c r="AN140" s="423"/>
      <c r="AO140" s="423"/>
      <c r="AP140" s="423"/>
      <c r="AQ140" s="423"/>
      <c r="AR140" s="424"/>
      <c r="AS140" s="425">
        <v>10</v>
      </c>
      <c r="AT140" s="426"/>
      <c r="AU140" s="426"/>
      <c r="AV140" s="426"/>
      <c r="AW140" s="426"/>
      <c r="AX140" s="426"/>
      <c r="AY140" s="426"/>
      <c r="AZ140" s="426"/>
      <c r="BA140" s="426"/>
      <c r="BB140" s="427"/>
      <c r="BC140" s="404">
        <v>69.599999999999994</v>
      </c>
      <c r="BD140" s="405"/>
      <c r="BE140" s="405"/>
      <c r="BF140" s="405"/>
      <c r="BG140" s="405"/>
      <c r="BH140" s="405"/>
      <c r="BI140" s="405"/>
      <c r="BJ140" s="405"/>
      <c r="BK140" s="405"/>
      <c r="BL140" s="405"/>
      <c r="BM140" s="406"/>
      <c r="BN140" s="541">
        <f>BC140*AS140</f>
        <v>696</v>
      </c>
      <c r="BO140" s="542"/>
      <c r="BP140" s="542"/>
      <c r="BQ140" s="542"/>
      <c r="BR140" s="542"/>
      <c r="BS140" s="542"/>
      <c r="BT140" s="542"/>
      <c r="BU140" s="542"/>
      <c r="BV140" s="542"/>
      <c r="BW140" s="542"/>
      <c r="BX140" s="542"/>
      <c r="BY140" s="542"/>
      <c r="BZ140" s="542"/>
      <c r="CA140" s="542"/>
      <c r="CB140" s="543"/>
    </row>
    <row r="141" spans="1:98" ht="15" customHeight="1" x14ac:dyDescent="0.25">
      <c r="A141" s="578">
        <v>7</v>
      </c>
      <c r="B141" s="579"/>
      <c r="C141" s="579"/>
      <c r="D141" s="580"/>
      <c r="E141" s="581" t="s">
        <v>457</v>
      </c>
      <c r="F141" s="582"/>
      <c r="G141" s="582"/>
      <c r="H141" s="582"/>
      <c r="I141" s="582"/>
      <c r="J141" s="582"/>
      <c r="K141" s="582"/>
      <c r="L141" s="582"/>
      <c r="M141" s="582"/>
      <c r="N141" s="582"/>
      <c r="O141" s="582"/>
      <c r="P141" s="582"/>
      <c r="Q141" s="582"/>
      <c r="R141" s="582"/>
      <c r="S141" s="582"/>
      <c r="T141" s="582"/>
      <c r="U141" s="582"/>
      <c r="V141" s="582"/>
      <c r="W141" s="582"/>
      <c r="X141" s="582"/>
      <c r="Y141" s="582"/>
      <c r="Z141" s="582"/>
      <c r="AA141" s="582"/>
      <c r="AB141" s="582"/>
      <c r="AC141" s="582"/>
      <c r="AD141" s="582"/>
      <c r="AE141" s="582"/>
      <c r="AF141" s="582"/>
      <c r="AG141" s="582"/>
      <c r="AH141" s="582"/>
      <c r="AI141" s="582"/>
      <c r="AJ141" s="582"/>
      <c r="AK141" s="582"/>
      <c r="AL141" s="582"/>
      <c r="AM141" s="582"/>
      <c r="AN141" s="582"/>
      <c r="AO141" s="582"/>
      <c r="AP141" s="582"/>
      <c r="AQ141" s="582"/>
      <c r="AR141" s="583"/>
      <c r="AS141" s="425"/>
      <c r="AT141" s="426"/>
      <c r="AU141" s="426"/>
      <c r="AV141" s="426"/>
      <c r="AW141" s="426"/>
      <c r="AX141" s="426"/>
      <c r="AY141" s="426"/>
      <c r="AZ141" s="426"/>
      <c r="BA141" s="426"/>
      <c r="BB141" s="427"/>
      <c r="BC141" s="602"/>
      <c r="BD141" s="408"/>
      <c r="BE141" s="408"/>
      <c r="BF141" s="408"/>
      <c r="BG141" s="408"/>
      <c r="BH141" s="408"/>
      <c r="BI141" s="408"/>
      <c r="BJ141" s="408"/>
      <c r="BK141" s="408"/>
      <c r="BL141" s="408"/>
      <c r="BM141" s="409"/>
      <c r="BN141" s="584">
        <f>BN142</f>
        <v>238999.99999959604</v>
      </c>
      <c r="BO141" s="585"/>
      <c r="BP141" s="585"/>
      <c r="BQ141" s="585"/>
      <c r="BR141" s="585"/>
      <c r="BS141" s="585"/>
      <c r="BT141" s="585"/>
      <c r="BU141" s="585"/>
      <c r="BV141" s="585"/>
      <c r="BW141" s="585"/>
      <c r="BX141" s="585"/>
      <c r="BY141" s="585"/>
      <c r="BZ141" s="585"/>
      <c r="CA141" s="585"/>
      <c r="CB141" s="586"/>
    </row>
    <row r="142" spans="1:98" ht="18" customHeight="1" x14ac:dyDescent="0.25">
      <c r="A142" s="425"/>
      <c r="B142" s="426"/>
      <c r="C142" s="426"/>
      <c r="D142" s="427"/>
      <c r="E142" s="395" t="s">
        <v>457</v>
      </c>
      <c r="F142" s="396"/>
      <c r="G142" s="396"/>
      <c r="H142" s="396"/>
      <c r="I142" s="396"/>
      <c r="J142" s="396"/>
      <c r="K142" s="396"/>
      <c r="L142" s="396"/>
      <c r="M142" s="396"/>
      <c r="N142" s="396"/>
      <c r="O142" s="396"/>
      <c r="P142" s="396"/>
      <c r="Q142" s="396"/>
      <c r="R142" s="396"/>
      <c r="S142" s="396"/>
      <c r="T142" s="396"/>
      <c r="U142" s="396"/>
      <c r="V142" s="396"/>
      <c r="W142" s="396"/>
      <c r="X142" s="396"/>
      <c r="Y142" s="396"/>
      <c r="Z142" s="396"/>
      <c r="AA142" s="396"/>
      <c r="AB142" s="396"/>
      <c r="AC142" s="396"/>
      <c r="AD142" s="396"/>
      <c r="AE142" s="396"/>
      <c r="AF142" s="396"/>
      <c r="AG142" s="396"/>
      <c r="AH142" s="396"/>
      <c r="AI142" s="396"/>
      <c r="AJ142" s="396"/>
      <c r="AK142" s="396"/>
      <c r="AL142" s="396"/>
      <c r="AM142" s="396"/>
      <c r="AN142" s="396"/>
      <c r="AO142" s="396"/>
      <c r="AP142" s="396"/>
      <c r="AQ142" s="396"/>
      <c r="AR142" s="397"/>
      <c r="AS142" s="438">
        <v>5074.3099787600004</v>
      </c>
      <c r="AT142" s="439"/>
      <c r="AU142" s="439"/>
      <c r="AV142" s="439"/>
      <c r="AW142" s="439"/>
      <c r="AX142" s="439"/>
      <c r="AY142" s="439"/>
      <c r="AZ142" s="439"/>
      <c r="BA142" s="439"/>
      <c r="BB142" s="440"/>
      <c r="BC142" s="404">
        <v>47.1</v>
      </c>
      <c r="BD142" s="405"/>
      <c r="BE142" s="405"/>
      <c r="BF142" s="405"/>
      <c r="BG142" s="405"/>
      <c r="BH142" s="405"/>
      <c r="BI142" s="405"/>
      <c r="BJ142" s="405"/>
      <c r="BK142" s="405"/>
      <c r="BL142" s="405"/>
      <c r="BM142" s="406"/>
      <c r="BN142" s="453">
        <f t="shared" ref="BN142" si="5">AS142*BC142</f>
        <v>238999.99999959604</v>
      </c>
      <c r="BO142" s="454"/>
      <c r="BP142" s="454"/>
      <c r="BQ142" s="454"/>
      <c r="BR142" s="454"/>
      <c r="BS142" s="454"/>
      <c r="BT142" s="454"/>
      <c r="BU142" s="454"/>
      <c r="BV142" s="454"/>
      <c r="BW142" s="454"/>
      <c r="BX142" s="454"/>
      <c r="BY142" s="454"/>
      <c r="BZ142" s="454"/>
      <c r="CA142" s="454"/>
      <c r="CB142" s="455"/>
    </row>
    <row r="143" spans="1:98" ht="15" customHeight="1" x14ac:dyDescent="0.25">
      <c r="A143" s="432"/>
      <c r="B143" s="433"/>
      <c r="C143" s="433"/>
      <c r="D143" s="434"/>
      <c r="E143" s="413" t="s">
        <v>120</v>
      </c>
      <c r="F143" s="414"/>
      <c r="G143" s="414"/>
      <c r="H143" s="414"/>
      <c r="I143" s="414"/>
      <c r="J143" s="414"/>
      <c r="K143" s="414"/>
      <c r="L143" s="414"/>
      <c r="M143" s="414"/>
      <c r="N143" s="414"/>
      <c r="O143" s="414"/>
      <c r="P143" s="414"/>
      <c r="Q143" s="414"/>
      <c r="R143" s="414"/>
      <c r="S143" s="414"/>
      <c r="T143" s="414"/>
      <c r="U143" s="414"/>
      <c r="V143" s="414"/>
      <c r="W143" s="414"/>
      <c r="X143" s="414"/>
      <c r="Y143" s="414"/>
      <c r="Z143" s="414"/>
      <c r="AA143" s="414"/>
      <c r="AB143" s="414"/>
      <c r="AC143" s="414"/>
      <c r="AD143" s="414"/>
      <c r="AE143" s="414"/>
      <c r="AF143" s="414"/>
      <c r="AG143" s="414"/>
      <c r="AH143" s="414"/>
      <c r="AI143" s="414"/>
      <c r="AJ143" s="414"/>
      <c r="AK143" s="414"/>
      <c r="AL143" s="414"/>
      <c r="AM143" s="414"/>
      <c r="AN143" s="414"/>
      <c r="AO143" s="414"/>
      <c r="AP143" s="414"/>
      <c r="AQ143" s="414"/>
      <c r="AR143" s="415"/>
      <c r="AS143" s="425" t="s">
        <v>9</v>
      </c>
      <c r="AT143" s="426"/>
      <c r="AU143" s="426"/>
      <c r="AV143" s="426"/>
      <c r="AW143" s="426"/>
      <c r="AX143" s="426"/>
      <c r="AY143" s="426"/>
      <c r="AZ143" s="426"/>
      <c r="BA143" s="426"/>
      <c r="BB143" s="427"/>
      <c r="BC143" s="407" t="s">
        <v>9</v>
      </c>
      <c r="BD143" s="408"/>
      <c r="BE143" s="408"/>
      <c r="BF143" s="408"/>
      <c r="BG143" s="408"/>
      <c r="BH143" s="408"/>
      <c r="BI143" s="408"/>
      <c r="BJ143" s="408"/>
      <c r="BK143" s="408"/>
      <c r="BL143" s="408"/>
      <c r="BM143" s="409"/>
      <c r="BN143" s="501">
        <f>BN99+BN125+BN127+BN121+BN135+BN141+BN138</f>
        <v>372083.99999959406</v>
      </c>
      <c r="BO143" s="502"/>
      <c r="BP143" s="502"/>
      <c r="BQ143" s="502"/>
      <c r="BR143" s="502"/>
      <c r="BS143" s="502"/>
      <c r="BT143" s="502"/>
      <c r="BU143" s="502"/>
      <c r="BV143" s="502"/>
      <c r="BW143" s="502"/>
      <c r="BX143" s="502"/>
      <c r="BY143" s="502"/>
      <c r="BZ143" s="502"/>
      <c r="CA143" s="502"/>
      <c r="CB143" s="503"/>
    </row>
    <row r="144" spans="1:98" ht="15" customHeight="1" x14ac:dyDescent="0.25">
      <c r="A144" s="432"/>
      <c r="B144" s="433"/>
      <c r="C144" s="433"/>
      <c r="D144" s="434"/>
      <c r="E144" s="413" t="s">
        <v>121</v>
      </c>
      <c r="F144" s="414"/>
      <c r="G144" s="414"/>
      <c r="H144" s="414"/>
      <c r="I144" s="414"/>
      <c r="J144" s="414"/>
      <c r="K144" s="414"/>
      <c r="L144" s="414"/>
      <c r="M144" s="414"/>
      <c r="N144" s="414"/>
      <c r="O144" s="414"/>
      <c r="P144" s="414"/>
      <c r="Q144" s="414"/>
      <c r="R144" s="414"/>
      <c r="S144" s="414"/>
      <c r="T144" s="414"/>
      <c r="U144" s="414"/>
      <c r="V144" s="414"/>
      <c r="W144" s="414"/>
      <c r="X144" s="414"/>
      <c r="Y144" s="414"/>
      <c r="Z144" s="414"/>
      <c r="AA144" s="414"/>
      <c r="AB144" s="414"/>
      <c r="AC144" s="414"/>
      <c r="AD144" s="414"/>
      <c r="AE144" s="414"/>
      <c r="AF144" s="414"/>
      <c r="AG144" s="414"/>
      <c r="AH144" s="414"/>
      <c r="AI144" s="414"/>
      <c r="AJ144" s="414"/>
      <c r="AK144" s="414"/>
      <c r="AL144" s="414"/>
      <c r="AM144" s="414"/>
      <c r="AN144" s="414"/>
      <c r="AO144" s="414"/>
      <c r="AP144" s="414"/>
      <c r="AQ144" s="414"/>
      <c r="AR144" s="415"/>
      <c r="AS144" s="425" t="s">
        <v>9</v>
      </c>
      <c r="AT144" s="426"/>
      <c r="AU144" s="426"/>
      <c r="AV144" s="426"/>
      <c r="AW144" s="426"/>
      <c r="AX144" s="426"/>
      <c r="AY144" s="426"/>
      <c r="AZ144" s="426"/>
      <c r="BA144" s="426"/>
      <c r="BB144" s="427"/>
      <c r="BC144" s="407" t="s">
        <v>9</v>
      </c>
      <c r="BD144" s="408"/>
      <c r="BE144" s="408"/>
      <c r="BF144" s="408"/>
      <c r="BG144" s="408"/>
      <c r="BH144" s="408"/>
      <c r="BI144" s="408"/>
      <c r="BJ144" s="408"/>
      <c r="BK144" s="408"/>
      <c r="BL144" s="408"/>
      <c r="BM144" s="409"/>
      <c r="BN144" s="501">
        <f>BN143</f>
        <v>372083.99999959406</v>
      </c>
      <c r="BO144" s="502"/>
      <c r="BP144" s="502"/>
      <c r="BQ144" s="502"/>
      <c r="BR144" s="502"/>
      <c r="BS144" s="502"/>
      <c r="BT144" s="502"/>
      <c r="BU144" s="502"/>
      <c r="BV144" s="502"/>
      <c r="BW144" s="502"/>
      <c r="BX144" s="502"/>
      <c r="BY144" s="502"/>
      <c r="BZ144" s="502"/>
      <c r="CA144" s="502"/>
      <c r="CB144" s="503"/>
      <c r="CT144" s="29"/>
    </row>
  </sheetData>
  <mergeCells count="590">
    <mergeCell ref="A91:D91"/>
    <mergeCell ref="E91:AR91"/>
    <mergeCell ref="AS91:BB91"/>
    <mergeCell ref="BC91:BM91"/>
    <mergeCell ref="BN91:CB91"/>
    <mergeCell ref="A92:CB92"/>
    <mergeCell ref="A93:CB93"/>
    <mergeCell ref="A89:D89"/>
    <mergeCell ref="E89:AR89"/>
    <mergeCell ref="AS89:BB89"/>
    <mergeCell ref="BC89:BM89"/>
    <mergeCell ref="BN89:CB89"/>
    <mergeCell ref="A90:D90"/>
    <mergeCell ref="E90:AR90"/>
    <mergeCell ref="AS90:BB90"/>
    <mergeCell ref="BC90:BM90"/>
    <mergeCell ref="BN90:CB90"/>
    <mergeCell ref="A87:D87"/>
    <mergeCell ref="E87:AR87"/>
    <mergeCell ref="AS87:BB87"/>
    <mergeCell ref="BC87:BM87"/>
    <mergeCell ref="BN87:CB87"/>
    <mergeCell ref="A88:D88"/>
    <mergeCell ref="E88:AR88"/>
    <mergeCell ref="AS88:BB88"/>
    <mergeCell ref="BC88:BM88"/>
    <mergeCell ref="BN88:CB88"/>
    <mergeCell ref="A85:D85"/>
    <mergeCell ref="E85:AR85"/>
    <mergeCell ref="AS85:BB85"/>
    <mergeCell ref="BC85:BM85"/>
    <mergeCell ref="BN85:CB85"/>
    <mergeCell ref="A86:D86"/>
    <mergeCell ref="E86:AR86"/>
    <mergeCell ref="AS86:BB86"/>
    <mergeCell ref="BC86:BM86"/>
    <mergeCell ref="BN86:CB86"/>
    <mergeCell ref="A83:D83"/>
    <mergeCell ref="E83:AR83"/>
    <mergeCell ref="AS83:BB83"/>
    <mergeCell ref="BC83:BM83"/>
    <mergeCell ref="BN83:CB83"/>
    <mergeCell ref="A84:D84"/>
    <mergeCell ref="E84:AR84"/>
    <mergeCell ref="AS84:BB84"/>
    <mergeCell ref="BC84:BM84"/>
    <mergeCell ref="BN84:CB84"/>
    <mergeCell ref="A81:D81"/>
    <mergeCell ref="E81:AR81"/>
    <mergeCell ref="AS81:BB81"/>
    <mergeCell ref="BC81:BM81"/>
    <mergeCell ref="BN81:CB81"/>
    <mergeCell ref="A82:D82"/>
    <mergeCell ref="E82:AR82"/>
    <mergeCell ref="AS82:BB82"/>
    <mergeCell ref="BC82:BM82"/>
    <mergeCell ref="BN82:CB82"/>
    <mergeCell ref="A79:D79"/>
    <mergeCell ref="E79:AR79"/>
    <mergeCell ref="AS79:BB79"/>
    <mergeCell ref="BC79:BM79"/>
    <mergeCell ref="BN79:CB79"/>
    <mergeCell ref="A80:D80"/>
    <mergeCell ref="E80:AR80"/>
    <mergeCell ref="AS80:BB80"/>
    <mergeCell ref="BC80:BM80"/>
    <mergeCell ref="BN80:CB80"/>
    <mergeCell ref="B75:CC75"/>
    <mergeCell ref="A77:D77"/>
    <mergeCell ref="E77:AR77"/>
    <mergeCell ref="AS77:BB77"/>
    <mergeCell ref="BC77:BM77"/>
    <mergeCell ref="BN77:CB77"/>
    <mergeCell ref="A78:D78"/>
    <mergeCell ref="E78:AR78"/>
    <mergeCell ref="AS78:BB78"/>
    <mergeCell ref="BC78:BM78"/>
    <mergeCell ref="BN78:CB78"/>
    <mergeCell ref="A38:D38"/>
    <mergeCell ref="E38:BC38"/>
    <mergeCell ref="BD38:BM38"/>
    <mergeCell ref="BN38:CB38"/>
    <mergeCell ref="A39:D39"/>
    <mergeCell ref="E39:BC39"/>
    <mergeCell ref="BD39:BM39"/>
    <mergeCell ref="BN39:CB39"/>
    <mergeCell ref="A40:CB40"/>
    <mergeCell ref="A35:D35"/>
    <mergeCell ref="E35:BC35"/>
    <mergeCell ref="BD35:BM35"/>
    <mergeCell ref="BN35:CB35"/>
    <mergeCell ref="A36:D36"/>
    <mergeCell ref="E36:BC36"/>
    <mergeCell ref="BD36:BM36"/>
    <mergeCell ref="BN36:CB36"/>
    <mergeCell ref="A37:D37"/>
    <mergeCell ref="E37:BC37"/>
    <mergeCell ref="BD37:BM37"/>
    <mergeCell ref="BN37:CB37"/>
    <mergeCell ref="A10:D10"/>
    <mergeCell ref="E10:AM10"/>
    <mergeCell ref="AN10:BC10"/>
    <mergeCell ref="BD10:BM10"/>
    <mergeCell ref="BN10:CB10"/>
    <mergeCell ref="A12:CB12"/>
    <mergeCell ref="A32:CB32"/>
    <mergeCell ref="A34:D34"/>
    <mergeCell ref="E34:BC34"/>
    <mergeCell ref="BD34:BM34"/>
    <mergeCell ref="BN34:CB34"/>
    <mergeCell ref="A30:D30"/>
    <mergeCell ref="E30:AM30"/>
    <mergeCell ref="AN30:BC30"/>
    <mergeCell ref="BD30:BM30"/>
    <mergeCell ref="BN30:CB30"/>
    <mergeCell ref="A16:D16"/>
    <mergeCell ref="E16:AM16"/>
    <mergeCell ref="AN16:BC16"/>
    <mergeCell ref="BD16:BM16"/>
    <mergeCell ref="BN16:CB16"/>
    <mergeCell ref="A17:D17"/>
    <mergeCell ref="E17:AM17"/>
    <mergeCell ref="AN17:BC17"/>
    <mergeCell ref="A8:D8"/>
    <mergeCell ref="E8:AM8"/>
    <mergeCell ref="AN8:BC8"/>
    <mergeCell ref="BD8:BM8"/>
    <mergeCell ref="BN8:CB8"/>
    <mergeCell ref="A9:D9"/>
    <mergeCell ref="E9:AM9"/>
    <mergeCell ref="AN9:BC9"/>
    <mergeCell ref="BD9:BM9"/>
    <mergeCell ref="BN9:CB9"/>
    <mergeCell ref="AN5:BC5"/>
    <mergeCell ref="BD5:BM5"/>
    <mergeCell ref="BN5:CB5"/>
    <mergeCell ref="A6:D6"/>
    <mergeCell ref="E6:AM6"/>
    <mergeCell ref="AN6:BC6"/>
    <mergeCell ref="BD6:BM6"/>
    <mergeCell ref="BN6:CB6"/>
    <mergeCell ref="A7:D7"/>
    <mergeCell ref="E7:AM7"/>
    <mergeCell ref="AN7:BC7"/>
    <mergeCell ref="BD7:BM7"/>
    <mergeCell ref="BN7:CB7"/>
    <mergeCell ref="A144:D144"/>
    <mergeCell ref="E144:AR144"/>
    <mergeCell ref="AS144:BB144"/>
    <mergeCell ref="BC144:BM144"/>
    <mergeCell ref="BN144:CB144"/>
    <mergeCell ref="A56:D56"/>
    <mergeCell ref="E56:BC56"/>
    <mergeCell ref="BD56:BM56"/>
    <mergeCell ref="BN56:CB56"/>
    <mergeCell ref="A63:CB63"/>
    <mergeCell ref="A65:D65"/>
    <mergeCell ref="E65:BC65"/>
    <mergeCell ref="BD65:BM65"/>
    <mergeCell ref="BN65:CB65"/>
    <mergeCell ref="BN122:CB122"/>
    <mergeCell ref="A118:D118"/>
    <mergeCell ref="E118:AR118"/>
    <mergeCell ref="AS118:BB118"/>
    <mergeCell ref="BC118:BM118"/>
    <mergeCell ref="BN118:CB118"/>
    <mergeCell ref="A143:D143"/>
    <mergeCell ref="E143:AR143"/>
    <mergeCell ref="AS143:BB143"/>
    <mergeCell ref="BC143:BM143"/>
    <mergeCell ref="A41:CB41"/>
    <mergeCell ref="A54:D54"/>
    <mergeCell ref="E54:BC54"/>
    <mergeCell ref="BD54:BM54"/>
    <mergeCell ref="BN54:CB54"/>
    <mergeCell ref="A43:D43"/>
    <mergeCell ref="E43:BC43"/>
    <mergeCell ref="BD43:BM43"/>
    <mergeCell ref="BN43:CB43"/>
    <mergeCell ref="A46:D46"/>
    <mergeCell ref="E46:BC46"/>
    <mergeCell ref="BD46:BM46"/>
    <mergeCell ref="BN46:CB46"/>
    <mergeCell ref="A47:D47"/>
    <mergeCell ref="E47:BC47"/>
    <mergeCell ref="BD47:BM47"/>
    <mergeCell ref="BN47:CB47"/>
    <mergeCell ref="A44:D44"/>
    <mergeCell ref="E44:BC44"/>
    <mergeCell ref="BD44:BM44"/>
    <mergeCell ref="BN44:CB44"/>
    <mergeCell ref="A45:D45"/>
    <mergeCell ref="E45:BC45"/>
    <mergeCell ref="BD45:BM45"/>
    <mergeCell ref="BN143:CB143"/>
    <mergeCell ref="A119:D119"/>
    <mergeCell ref="E119:AR119"/>
    <mergeCell ref="AS119:BB119"/>
    <mergeCell ref="BC119:BM119"/>
    <mergeCell ref="BN119:CB119"/>
    <mergeCell ref="A120:D120"/>
    <mergeCell ref="E120:AR120"/>
    <mergeCell ref="AS120:BB120"/>
    <mergeCell ref="BC120:BM120"/>
    <mergeCell ref="BN120:CB120"/>
    <mergeCell ref="A121:D121"/>
    <mergeCell ref="E121:AR121"/>
    <mergeCell ref="AS121:BB121"/>
    <mergeCell ref="BC121:BM121"/>
    <mergeCell ref="BN121:CB121"/>
    <mergeCell ref="A122:D122"/>
    <mergeCell ref="E122:AR122"/>
    <mergeCell ref="AS122:BB122"/>
    <mergeCell ref="BC122:BM122"/>
    <mergeCell ref="A141:D141"/>
    <mergeCell ref="E141:AR141"/>
    <mergeCell ref="AS141:BB141"/>
    <mergeCell ref="BC141:BM141"/>
    <mergeCell ref="A137:D137"/>
    <mergeCell ref="E137:AR137"/>
    <mergeCell ref="AS137:BB137"/>
    <mergeCell ref="BC137:BM137"/>
    <mergeCell ref="BN137:CB137"/>
    <mergeCell ref="A138:D138"/>
    <mergeCell ref="E138:AR138"/>
    <mergeCell ref="AS138:BB138"/>
    <mergeCell ref="BC138:BM138"/>
    <mergeCell ref="BN138:CB138"/>
    <mergeCell ref="A142:D142"/>
    <mergeCell ref="E142:AR142"/>
    <mergeCell ref="AS142:BB142"/>
    <mergeCell ref="BC142:BM142"/>
    <mergeCell ref="BN142:CB142"/>
    <mergeCell ref="A139:D139"/>
    <mergeCell ref="E139:AR139"/>
    <mergeCell ref="AS139:BB139"/>
    <mergeCell ref="BC139:BM139"/>
    <mergeCell ref="BN139:CB139"/>
    <mergeCell ref="A140:D140"/>
    <mergeCell ref="E140:AR140"/>
    <mergeCell ref="AS140:BB140"/>
    <mergeCell ref="BC140:BM140"/>
    <mergeCell ref="BN140:CB140"/>
    <mergeCell ref="BN141:CB141"/>
    <mergeCell ref="BN136:CB136"/>
    <mergeCell ref="A133:D133"/>
    <mergeCell ref="E133:AR133"/>
    <mergeCell ref="AS133:BB133"/>
    <mergeCell ref="BC133:BM133"/>
    <mergeCell ref="BN133:CB133"/>
    <mergeCell ref="A134:D134"/>
    <mergeCell ref="E134:AR134"/>
    <mergeCell ref="AS134:BB134"/>
    <mergeCell ref="BC134:BM134"/>
    <mergeCell ref="BN134:CB134"/>
    <mergeCell ref="A135:D135"/>
    <mergeCell ref="E135:AR135"/>
    <mergeCell ref="AS135:BB135"/>
    <mergeCell ref="BC135:BM135"/>
    <mergeCell ref="BN135:CB135"/>
    <mergeCell ref="A136:D136"/>
    <mergeCell ref="E136:AR136"/>
    <mergeCell ref="AS136:BB136"/>
    <mergeCell ref="BC136:BM136"/>
    <mergeCell ref="A131:D131"/>
    <mergeCell ref="E131:AR131"/>
    <mergeCell ref="AS131:BB131"/>
    <mergeCell ref="BC131:BM131"/>
    <mergeCell ref="BN131:CB131"/>
    <mergeCell ref="A132:D132"/>
    <mergeCell ref="E132:AR132"/>
    <mergeCell ref="AS132:BB132"/>
    <mergeCell ref="BC132:BM132"/>
    <mergeCell ref="BN132:CB132"/>
    <mergeCell ref="A129:D129"/>
    <mergeCell ref="E129:AR129"/>
    <mergeCell ref="AS129:BB129"/>
    <mergeCell ref="BC129:BM129"/>
    <mergeCell ref="BN129:CB129"/>
    <mergeCell ref="A130:D130"/>
    <mergeCell ref="E130:AR130"/>
    <mergeCell ref="AS130:BB130"/>
    <mergeCell ref="BC130:BM130"/>
    <mergeCell ref="BN130:CB130"/>
    <mergeCell ref="A127:D127"/>
    <mergeCell ref="E127:AR127"/>
    <mergeCell ref="AS127:BB127"/>
    <mergeCell ref="BC127:BM127"/>
    <mergeCell ref="BN127:CB127"/>
    <mergeCell ref="A128:D128"/>
    <mergeCell ref="E128:AR128"/>
    <mergeCell ref="AS128:BB128"/>
    <mergeCell ref="BC128:BM128"/>
    <mergeCell ref="BN128:CB128"/>
    <mergeCell ref="A125:D125"/>
    <mergeCell ref="E125:AR125"/>
    <mergeCell ref="AS125:BB125"/>
    <mergeCell ref="BC125:BM125"/>
    <mergeCell ref="BN125:CB125"/>
    <mergeCell ref="A126:D126"/>
    <mergeCell ref="E126:AR126"/>
    <mergeCell ref="AS126:BB126"/>
    <mergeCell ref="BC126:BM126"/>
    <mergeCell ref="BN126:CB126"/>
    <mergeCell ref="A123:D123"/>
    <mergeCell ref="E123:AR123"/>
    <mergeCell ref="AS123:BB123"/>
    <mergeCell ref="BC123:BM123"/>
    <mergeCell ref="BN123:CB123"/>
    <mergeCell ref="A124:D124"/>
    <mergeCell ref="E124:AR124"/>
    <mergeCell ref="AS124:BB124"/>
    <mergeCell ref="BC124:BM124"/>
    <mergeCell ref="BN124:CB124"/>
    <mergeCell ref="A116:D116"/>
    <mergeCell ref="E116:AR116"/>
    <mergeCell ref="AS116:BB116"/>
    <mergeCell ref="BC116:BM116"/>
    <mergeCell ref="BN116:CB116"/>
    <mergeCell ref="A117:D117"/>
    <mergeCell ref="E117:AR117"/>
    <mergeCell ref="AS117:BB117"/>
    <mergeCell ref="BC117:BM117"/>
    <mergeCell ref="BN117:CB117"/>
    <mergeCell ref="A114:D114"/>
    <mergeCell ref="E114:AR114"/>
    <mergeCell ref="AS114:BB114"/>
    <mergeCell ref="BC114:BM114"/>
    <mergeCell ref="BN114:CB114"/>
    <mergeCell ref="A115:D115"/>
    <mergeCell ref="E115:AR115"/>
    <mergeCell ref="AS115:BB115"/>
    <mergeCell ref="BC115:BM115"/>
    <mergeCell ref="BN115:CB115"/>
    <mergeCell ref="A112:D112"/>
    <mergeCell ref="E112:AR112"/>
    <mergeCell ref="AS112:BB112"/>
    <mergeCell ref="BC112:BM112"/>
    <mergeCell ref="BN112:CB112"/>
    <mergeCell ref="A113:D113"/>
    <mergeCell ref="E113:AR113"/>
    <mergeCell ref="AS113:BB113"/>
    <mergeCell ref="BC113:BM113"/>
    <mergeCell ref="BN113:CB113"/>
    <mergeCell ref="A110:D110"/>
    <mergeCell ref="E110:AR110"/>
    <mergeCell ref="AS110:BB110"/>
    <mergeCell ref="BC110:BM110"/>
    <mergeCell ref="BN110:CB110"/>
    <mergeCell ref="A111:D111"/>
    <mergeCell ref="E111:AR111"/>
    <mergeCell ref="AS111:BB111"/>
    <mergeCell ref="BC111:BM111"/>
    <mergeCell ref="BN111:CB111"/>
    <mergeCell ref="A108:D108"/>
    <mergeCell ref="E108:AR108"/>
    <mergeCell ref="AS108:BB108"/>
    <mergeCell ref="BC108:BM108"/>
    <mergeCell ref="BN108:CB108"/>
    <mergeCell ref="A109:D109"/>
    <mergeCell ref="E109:AR109"/>
    <mergeCell ref="AS109:BB109"/>
    <mergeCell ref="BC109:BM109"/>
    <mergeCell ref="BN109:CB109"/>
    <mergeCell ref="A68:D68"/>
    <mergeCell ref="BN68:CB68"/>
    <mergeCell ref="A69:D69"/>
    <mergeCell ref="BN69:CB69"/>
    <mergeCell ref="E68:BC68"/>
    <mergeCell ref="BD68:BM68"/>
    <mergeCell ref="E69:BC69"/>
    <mergeCell ref="BD69:BM69"/>
    <mergeCell ref="A106:D106"/>
    <mergeCell ref="E106:AR106"/>
    <mergeCell ref="AS106:BB106"/>
    <mergeCell ref="BC106:BM106"/>
    <mergeCell ref="BN106:CB106"/>
    <mergeCell ref="BN70:CB70"/>
    <mergeCell ref="A71:D71"/>
    <mergeCell ref="BN71:CB71"/>
    <mergeCell ref="A70:D70"/>
    <mergeCell ref="E70:BC70"/>
    <mergeCell ref="BD70:BM70"/>
    <mergeCell ref="E71:BC71"/>
    <mergeCell ref="BD71:BM71"/>
    <mergeCell ref="A73:CB73"/>
    <mergeCell ref="A74:CB74"/>
    <mergeCell ref="A95:D95"/>
    <mergeCell ref="A107:D107"/>
    <mergeCell ref="E107:AR107"/>
    <mergeCell ref="AS107:BB107"/>
    <mergeCell ref="BC107:BM107"/>
    <mergeCell ref="BN107:CB107"/>
    <mergeCell ref="A52:D52"/>
    <mergeCell ref="E52:BC52"/>
    <mergeCell ref="BD52:BM52"/>
    <mergeCell ref="BN52:CB52"/>
    <mergeCell ref="A53:D53"/>
    <mergeCell ref="E53:BC53"/>
    <mergeCell ref="BD53:BM53"/>
    <mergeCell ref="BN53:CB53"/>
    <mergeCell ref="A55:D55"/>
    <mergeCell ref="E55:BC55"/>
    <mergeCell ref="BD55:BM55"/>
    <mergeCell ref="BN55:CB55"/>
    <mergeCell ref="A57:D57"/>
    <mergeCell ref="E57:BC57"/>
    <mergeCell ref="BD57:BM57"/>
    <mergeCell ref="BN57:CB57"/>
    <mergeCell ref="A58:D58"/>
    <mergeCell ref="E58:BC58"/>
    <mergeCell ref="BD58:BM58"/>
    <mergeCell ref="A1:CB1"/>
    <mergeCell ref="A14:D14"/>
    <mergeCell ref="E14:AM14"/>
    <mergeCell ref="AN14:BC14"/>
    <mergeCell ref="BD14:BM14"/>
    <mergeCell ref="BN14:CB14"/>
    <mergeCell ref="A15:D15"/>
    <mergeCell ref="E15:AM15"/>
    <mergeCell ref="AN15:BC15"/>
    <mergeCell ref="BD15:BM15"/>
    <mergeCell ref="BN15:CB15"/>
    <mergeCell ref="A2:CB2"/>
    <mergeCell ref="A3:D3"/>
    <mergeCell ref="E3:AM3"/>
    <mergeCell ref="AN3:BC3"/>
    <mergeCell ref="BD3:BM3"/>
    <mergeCell ref="BN3:CB3"/>
    <mergeCell ref="A4:D4"/>
    <mergeCell ref="E4:AM4"/>
    <mergeCell ref="AN4:BC4"/>
    <mergeCell ref="BD4:BM4"/>
    <mergeCell ref="BN4:CB4"/>
    <mergeCell ref="A5:D5"/>
    <mergeCell ref="E5:AM5"/>
    <mergeCell ref="BD17:BM17"/>
    <mergeCell ref="BN17:CB17"/>
    <mergeCell ref="A18:D18"/>
    <mergeCell ref="E18:AM18"/>
    <mergeCell ref="AN18:BC18"/>
    <mergeCell ref="BD18:BM18"/>
    <mergeCell ref="BN18:CB18"/>
    <mergeCell ref="A19:D19"/>
    <mergeCell ref="E19:AM19"/>
    <mergeCell ref="AN19:BC19"/>
    <mergeCell ref="BD19:BM19"/>
    <mergeCell ref="BN19:CB19"/>
    <mergeCell ref="A20:D20"/>
    <mergeCell ref="E20:AM20"/>
    <mergeCell ref="AN20:BC20"/>
    <mergeCell ref="BD20:BM20"/>
    <mergeCell ref="BN20:CB20"/>
    <mergeCell ref="A21:D21"/>
    <mergeCell ref="E21:AM21"/>
    <mergeCell ref="AN21:BC21"/>
    <mergeCell ref="BD21:BM21"/>
    <mergeCell ref="BN21:CB21"/>
    <mergeCell ref="A22:D22"/>
    <mergeCell ref="E22:AM22"/>
    <mergeCell ref="AN22:BC22"/>
    <mergeCell ref="BD22:BM22"/>
    <mergeCell ref="BN22:CB22"/>
    <mergeCell ref="A23:D23"/>
    <mergeCell ref="E23:AM23"/>
    <mergeCell ref="AN23:BC23"/>
    <mergeCell ref="BD23:BM23"/>
    <mergeCell ref="BN23:CB23"/>
    <mergeCell ref="A24:D24"/>
    <mergeCell ref="E24:AM24"/>
    <mergeCell ref="AN24:BC24"/>
    <mergeCell ref="BD24:BM24"/>
    <mergeCell ref="BN24:CB24"/>
    <mergeCell ref="A27:D27"/>
    <mergeCell ref="E27:AM27"/>
    <mergeCell ref="AN27:BC27"/>
    <mergeCell ref="BD27:BM27"/>
    <mergeCell ref="BN27:CB27"/>
    <mergeCell ref="A25:D25"/>
    <mergeCell ref="E25:AM25"/>
    <mergeCell ref="AN25:BC25"/>
    <mergeCell ref="BD25:BM25"/>
    <mergeCell ref="BN25:CB25"/>
    <mergeCell ref="A26:D26"/>
    <mergeCell ref="E26:AM26"/>
    <mergeCell ref="AN26:BC26"/>
    <mergeCell ref="BD26:BM26"/>
    <mergeCell ref="BN26:CB26"/>
    <mergeCell ref="A28:D28"/>
    <mergeCell ref="E28:AM28"/>
    <mergeCell ref="AN28:BC28"/>
    <mergeCell ref="BD28:BM28"/>
    <mergeCell ref="BN28:CB28"/>
    <mergeCell ref="A29:D29"/>
    <mergeCell ref="E29:AM29"/>
    <mergeCell ref="AN29:BC29"/>
    <mergeCell ref="BD29:BM29"/>
    <mergeCell ref="BN29:CB29"/>
    <mergeCell ref="BN45:CB45"/>
    <mergeCell ref="A50:D50"/>
    <mergeCell ref="E50:BC50"/>
    <mergeCell ref="BD50:BM50"/>
    <mergeCell ref="BN50:CB50"/>
    <mergeCell ref="A51:D51"/>
    <mergeCell ref="E51:BC51"/>
    <mergeCell ref="BD51:BM51"/>
    <mergeCell ref="BN51:CB51"/>
    <mergeCell ref="A48:D48"/>
    <mergeCell ref="E48:BC48"/>
    <mergeCell ref="BD48:BM48"/>
    <mergeCell ref="BN48:CB48"/>
    <mergeCell ref="A49:D49"/>
    <mergeCell ref="E49:BC49"/>
    <mergeCell ref="BD49:BM49"/>
    <mergeCell ref="BN49:CB49"/>
    <mergeCell ref="BN58:CB58"/>
    <mergeCell ref="A60:D60"/>
    <mergeCell ref="E60:BC60"/>
    <mergeCell ref="BD60:BM60"/>
    <mergeCell ref="BN60:CB60"/>
    <mergeCell ref="A59:D59"/>
    <mergeCell ref="E59:BC59"/>
    <mergeCell ref="BD59:BM59"/>
    <mergeCell ref="BN59:CB59"/>
    <mergeCell ref="A61:D61"/>
    <mergeCell ref="E61:BC61"/>
    <mergeCell ref="BD61:BM61"/>
    <mergeCell ref="BN61:CB61"/>
    <mergeCell ref="A67:D67"/>
    <mergeCell ref="BN67:CB67"/>
    <mergeCell ref="A66:D66"/>
    <mergeCell ref="E66:BC66"/>
    <mergeCell ref="BD66:BM66"/>
    <mergeCell ref="BN66:CB66"/>
    <mergeCell ref="E67:BC67"/>
    <mergeCell ref="BD67:BM67"/>
    <mergeCell ref="E95:AR95"/>
    <mergeCell ref="AS95:BB95"/>
    <mergeCell ref="BC95:BM95"/>
    <mergeCell ref="BN95:CB95"/>
    <mergeCell ref="A96:D96"/>
    <mergeCell ref="E96:AR96"/>
    <mergeCell ref="AS96:BB96"/>
    <mergeCell ref="BC96:BM96"/>
    <mergeCell ref="BN96:CB96"/>
    <mergeCell ref="A97:D97"/>
    <mergeCell ref="E97:AR97"/>
    <mergeCell ref="AS97:BB97"/>
    <mergeCell ref="BC97:BM97"/>
    <mergeCell ref="BN97:CB97"/>
    <mergeCell ref="A98:D98"/>
    <mergeCell ref="E98:AR98"/>
    <mergeCell ref="AS98:BB98"/>
    <mergeCell ref="BC98:BM98"/>
    <mergeCell ref="BN98:CB98"/>
    <mergeCell ref="A99:D99"/>
    <mergeCell ref="E99:AR99"/>
    <mergeCell ref="AS99:BB99"/>
    <mergeCell ref="BC99:BM99"/>
    <mergeCell ref="BN99:CB99"/>
    <mergeCell ref="A100:D100"/>
    <mergeCell ref="E100:AR100"/>
    <mergeCell ref="AS100:BB100"/>
    <mergeCell ref="BC100:BM100"/>
    <mergeCell ref="BN100:CB100"/>
    <mergeCell ref="A101:D101"/>
    <mergeCell ref="E101:AR101"/>
    <mergeCell ref="AS101:BB101"/>
    <mergeCell ref="BC101:BM101"/>
    <mergeCell ref="BN101:CB101"/>
    <mergeCell ref="A102:D102"/>
    <mergeCell ref="E102:AR102"/>
    <mergeCell ref="AS102:BB102"/>
    <mergeCell ref="BC102:BM102"/>
    <mergeCell ref="BN102:CB102"/>
    <mergeCell ref="A105:D105"/>
    <mergeCell ref="E105:AR105"/>
    <mergeCell ref="AS105:BB105"/>
    <mergeCell ref="BC105:BM105"/>
    <mergeCell ref="BN105:CB105"/>
    <mergeCell ref="A103:D103"/>
    <mergeCell ref="E103:AR103"/>
    <mergeCell ref="AS103:BB103"/>
    <mergeCell ref="BC103:BM103"/>
    <mergeCell ref="BN103:CB103"/>
    <mergeCell ref="A104:D104"/>
    <mergeCell ref="E104:AR104"/>
    <mergeCell ref="AS104:BB104"/>
    <mergeCell ref="BC104:BM104"/>
    <mergeCell ref="BN104:CB104"/>
  </mergeCells>
  <pageMargins left="0.78740157480314965" right="0.39370078740157483" top="0.59055118110236227" bottom="0.39370078740157483" header="0.27559055118110237" footer="0.27559055118110237"/>
  <pageSetup paperSize="9" scale="55" orientation="portrait" r:id="rId1"/>
  <headerFooter alignWithMargins="0">
    <oddHeader>&amp;L&amp;"Arial,обычный"&amp;6Подготовлено с использованием системы ГАРАНТ</oddHeader>
  </headerFooter>
  <colBreaks count="1" manualBreakCount="1">
    <brk id="8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T142"/>
  <sheetViews>
    <sheetView topLeftCell="A52" zoomScaleNormal="100" workbookViewId="0">
      <selection activeCell="A73" sqref="A73:XFD91"/>
    </sheetView>
  </sheetViews>
  <sheetFormatPr defaultColWidth="1.109375" defaultRowHeight="13.2" x14ac:dyDescent="0.25"/>
  <cols>
    <col min="1" max="65" width="1.109375" style="26"/>
    <col min="66" max="66" width="3.5546875" style="26" bestFit="1" customWidth="1"/>
    <col min="67" max="97" width="1.109375" style="26"/>
    <col min="98" max="98" width="11.33203125" style="26" customWidth="1"/>
    <col min="99" max="113" width="1.109375" style="26"/>
    <col min="114" max="114" width="13.5546875" style="26" customWidth="1"/>
    <col min="115" max="321" width="1.109375" style="26"/>
    <col min="322" max="322" width="3.5546875" style="26" bestFit="1" customWidth="1"/>
    <col min="323" max="353" width="1.109375" style="26"/>
    <col min="354" max="354" width="11.33203125" style="26" customWidth="1"/>
    <col min="355" max="369" width="1.109375" style="26"/>
    <col min="370" max="370" width="13.5546875" style="26" customWidth="1"/>
    <col min="371" max="577" width="1.109375" style="26"/>
    <col min="578" max="578" width="3.5546875" style="26" bestFit="1" customWidth="1"/>
    <col min="579" max="609" width="1.109375" style="26"/>
    <col min="610" max="610" width="11.33203125" style="26" customWidth="1"/>
    <col min="611" max="625" width="1.109375" style="26"/>
    <col min="626" max="626" width="13.5546875" style="26" customWidth="1"/>
    <col min="627" max="833" width="1.109375" style="26"/>
    <col min="834" max="834" width="3.5546875" style="26" bestFit="1" customWidth="1"/>
    <col min="835" max="865" width="1.109375" style="26"/>
    <col min="866" max="866" width="11.33203125" style="26" customWidth="1"/>
    <col min="867" max="881" width="1.109375" style="26"/>
    <col min="882" max="882" width="13.5546875" style="26" customWidth="1"/>
    <col min="883" max="1089" width="1.109375" style="26"/>
    <col min="1090" max="1090" width="3.5546875" style="26" bestFit="1" customWidth="1"/>
    <col min="1091" max="1121" width="1.109375" style="26"/>
    <col min="1122" max="1122" width="11.33203125" style="26" customWidth="1"/>
    <col min="1123" max="1137" width="1.109375" style="26"/>
    <col min="1138" max="1138" width="13.5546875" style="26" customWidth="1"/>
    <col min="1139" max="1345" width="1.109375" style="26"/>
    <col min="1346" max="1346" width="3.5546875" style="26" bestFit="1" customWidth="1"/>
    <col min="1347" max="1377" width="1.109375" style="26"/>
    <col min="1378" max="1378" width="11.33203125" style="26" customWidth="1"/>
    <col min="1379" max="1393" width="1.109375" style="26"/>
    <col min="1394" max="1394" width="13.5546875" style="26" customWidth="1"/>
    <col min="1395" max="1601" width="1.109375" style="26"/>
    <col min="1602" max="1602" width="3.5546875" style="26" bestFit="1" customWidth="1"/>
    <col min="1603" max="1633" width="1.109375" style="26"/>
    <col min="1634" max="1634" width="11.33203125" style="26" customWidth="1"/>
    <col min="1635" max="1649" width="1.109375" style="26"/>
    <col min="1650" max="1650" width="13.5546875" style="26" customWidth="1"/>
    <col min="1651" max="1857" width="1.109375" style="26"/>
    <col min="1858" max="1858" width="3.5546875" style="26" bestFit="1" customWidth="1"/>
    <col min="1859" max="1889" width="1.109375" style="26"/>
    <col min="1890" max="1890" width="11.33203125" style="26" customWidth="1"/>
    <col min="1891" max="1905" width="1.109375" style="26"/>
    <col min="1906" max="1906" width="13.5546875" style="26" customWidth="1"/>
    <col min="1907" max="2113" width="1.109375" style="26"/>
    <col min="2114" max="2114" width="3.5546875" style="26" bestFit="1" customWidth="1"/>
    <col min="2115" max="2145" width="1.109375" style="26"/>
    <col min="2146" max="2146" width="11.33203125" style="26" customWidth="1"/>
    <col min="2147" max="2161" width="1.109375" style="26"/>
    <col min="2162" max="2162" width="13.5546875" style="26" customWidth="1"/>
    <col min="2163" max="2369" width="1.109375" style="26"/>
    <col min="2370" max="2370" width="3.5546875" style="26" bestFit="1" customWidth="1"/>
    <col min="2371" max="2401" width="1.109375" style="26"/>
    <col min="2402" max="2402" width="11.33203125" style="26" customWidth="1"/>
    <col min="2403" max="2417" width="1.109375" style="26"/>
    <col min="2418" max="2418" width="13.5546875" style="26" customWidth="1"/>
    <col min="2419" max="2625" width="1.109375" style="26"/>
    <col min="2626" max="2626" width="3.5546875" style="26" bestFit="1" customWidth="1"/>
    <col min="2627" max="2657" width="1.109375" style="26"/>
    <col min="2658" max="2658" width="11.33203125" style="26" customWidth="1"/>
    <col min="2659" max="2673" width="1.109375" style="26"/>
    <col min="2674" max="2674" width="13.5546875" style="26" customWidth="1"/>
    <col min="2675" max="2881" width="1.109375" style="26"/>
    <col min="2882" max="2882" width="3.5546875" style="26" bestFit="1" customWidth="1"/>
    <col min="2883" max="2913" width="1.109375" style="26"/>
    <col min="2914" max="2914" width="11.33203125" style="26" customWidth="1"/>
    <col min="2915" max="2929" width="1.109375" style="26"/>
    <col min="2930" max="2930" width="13.5546875" style="26" customWidth="1"/>
    <col min="2931" max="3137" width="1.109375" style="26"/>
    <col min="3138" max="3138" width="3.5546875" style="26" bestFit="1" customWidth="1"/>
    <col min="3139" max="3169" width="1.109375" style="26"/>
    <col min="3170" max="3170" width="11.33203125" style="26" customWidth="1"/>
    <col min="3171" max="3185" width="1.109375" style="26"/>
    <col min="3186" max="3186" width="13.5546875" style="26" customWidth="1"/>
    <col min="3187" max="3393" width="1.109375" style="26"/>
    <col min="3394" max="3394" width="3.5546875" style="26" bestFit="1" customWidth="1"/>
    <col min="3395" max="3425" width="1.109375" style="26"/>
    <col min="3426" max="3426" width="11.33203125" style="26" customWidth="1"/>
    <col min="3427" max="3441" width="1.109375" style="26"/>
    <col min="3442" max="3442" width="13.5546875" style="26" customWidth="1"/>
    <col min="3443" max="3649" width="1.109375" style="26"/>
    <col min="3650" max="3650" width="3.5546875" style="26" bestFit="1" customWidth="1"/>
    <col min="3651" max="3681" width="1.109375" style="26"/>
    <col min="3682" max="3682" width="11.33203125" style="26" customWidth="1"/>
    <col min="3683" max="3697" width="1.109375" style="26"/>
    <col min="3698" max="3698" width="13.5546875" style="26" customWidth="1"/>
    <col min="3699" max="3905" width="1.109375" style="26"/>
    <col min="3906" max="3906" width="3.5546875" style="26" bestFit="1" customWidth="1"/>
    <col min="3907" max="3937" width="1.109375" style="26"/>
    <col min="3938" max="3938" width="11.33203125" style="26" customWidth="1"/>
    <col min="3939" max="3953" width="1.109375" style="26"/>
    <col min="3954" max="3954" width="13.5546875" style="26" customWidth="1"/>
    <col min="3955" max="4161" width="1.109375" style="26"/>
    <col min="4162" max="4162" width="3.5546875" style="26" bestFit="1" customWidth="1"/>
    <col min="4163" max="4193" width="1.109375" style="26"/>
    <col min="4194" max="4194" width="11.33203125" style="26" customWidth="1"/>
    <col min="4195" max="4209" width="1.109375" style="26"/>
    <col min="4210" max="4210" width="13.5546875" style="26" customWidth="1"/>
    <col min="4211" max="4417" width="1.109375" style="26"/>
    <col min="4418" max="4418" width="3.5546875" style="26" bestFit="1" customWidth="1"/>
    <col min="4419" max="4449" width="1.109375" style="26"/>
    <col min="4450" max="4450" width="11.33203125" style="26" customWidth="1"/>
    <col min="4451" max="4465" width="1.109375" style="26"/>
    <col min="4466" max="4466" width="13.5546875" style="26" customWidth="1"/>
    <col min="4467" max="4673" width="1.109375" style="26"/>
    <col min="4674" max="4674" width="3.5546875" style="26" bestFit="1" customWidth="1"/>
    <col min="4675" max="4705" width="1.109375" style="26"/>
    <col min="4706" max="4706" width="11.33203125" style="26" customWidth="1"/>
    <col min="4707" max="4721" width="1.109375" style="26"/>
    <col min="4722" max="4722" width="13.5546875" style="26" customWidth="1"/>
    <col min="4723" max="4929" width="1.109375" style="26"/>
    <col min="4930" max="4930" width="3.5546875" style="26" bestFit="1" customWidth="1"/>
    <col min="4931" max="4961" width="1.109375" style="26"/>
    <col min="4962" max="4962" width="11.33203125" style="26" customWidth="1"/>
    <col min="4963" max="4977" width="1.109375" style="26"/>
    <col min="4978" max="4978" width="13.5546875" style="26" customWidth="1"/>
    <col min="4979" max="5185" width="1.109375" style="26"/>
    <col min="5186" max="5186" width="3.5546875" style="26" bestFit="1" customWidth="1"/>
    <col min="5187" max="5217" width="1.109375" style="26"/>
    <col min="5218" max="5218" width="11.33203125" style="26" customWidth="1"/>
    <col min="5219" max="5233" width="1.109375" style="26"/>
    <col min="5234" max="5234" width="13.5546875" style="26" customWidth="1"/>
    <col min="5235" max="5441" width="1.109375" style="26"/>
    <col min="5442" max="5442" width="3.5546875" style="26" bestFit="1" customWidth="1"/>
    <col min="5443" max="5473" width="1.109375" style="26"/>
    <col min="5474" max="5474" width="11.33203125" style="26" customWidth="1"/>
    <col min="5475" max="5489" width="1.109375" style="26"/>
    <col min="5490" max="5490" width="13.5546875" style="26" customWidth="1"/>
    <col min="5491" max="5697" width="1.109375" style="26"/>
    <col min="5698" max="5698" width="3.5546875" style="26" bestFit="1" customWidth="1"/>
    <col min="5699" max="5729" width="1.109375" style="26"/>
    <col min="5730" max="5730" width="11.33203125" style="26" customWidth="1"/>
    <col min="5731" max="5745" width="1.109375" style="26"/>
    <col min="5746" max="5746" width="13.5546875" style="26" customWidth="1"/>
    <col min="5747" max="5953" width="1.109375" style="26"/>
    <col min="5954" max="5954" width="3.5546875" style="26" bestFit="1" customWidth="1"/>
    <col min="5955" max="5985" width="1.109375" style="26"/>
    <col min="5986" max="5986" width="11.33203125" style="26" customWidth="1"/>
    <col min="5987" max="6001" width="1.109375" style="26"/>
    <col min="6002" max="6002" width="13.5546875" style="26" customWidth="1"/>
    <col min="6003" max="6209" width="1.109375" style="26"/>
    <col min="6210" max="6210" width="3.5546875" style="26" bestFit="1" customWidth="1"/>
    <col min="6211" max="6241" width="1.109375" style="26"/>
    <col min="6242" max="6242" width="11.33203125" style="26" customWidth="1"/>
    <col min="6243" max="6257" width="1.109375" style="26"/>
    <col min="6258" max="6258" width="13.5546875" style="26" customWidth="1"/>
    <col min="6259" max="6465" width="1.109375" style="26"/>
    <col min="6466" max="6466" width="3.5546875" style="26" bestFit="1" customWidth="1"/>
    <col min="6467" max="6497" width="1.109375" style="26"/>
    <col min="6498" max="6498" width="11.33203125" style="26" customWidth="1"/>
    <col min="6499" max="6513" width="1.109375" style="26"/>
    <col min="6514" max="6514" width="13.5546875" style="26" customWidth="1"/>
    <col min="6515" max="6721" width="1.109375" style="26"/>
    <col min="6722" max="6722" width="3.5546875" style="26" bestFit="1" customWidth="1"/>
    <col min="6723" max="6753" width="1.109375" style="26"/>
    <col min="6754" max="6754" width="11.33203125" style="26" customWidth="1"/>
    <col min="6755" max="6769" width="1.109375" style="26"/>
    <col min="6770" max="6770" width="13.5546875" style="26" customWidth="1"/>
    <col min="6771" max="6977" width="1.109375" style="26"/>
    <col min="6978" max="6978" width="3.5546875" style="26" bestFit="1" customWidth="1"/>
    <col min="6979" max="7009" width="1.109375" style="26"/>
    <col min="7010" max="7010" width="11.33203125" style="26" customWidth="1"/>
    <col min="7011" max="7025" width="1.109375" style="26"/>
    <col min="7026" max="7026" width="13.5546875" style="26" customWidth="1"/>
    <col min="7027" max="7233" width="1.109375" style="26"/>
    <col min="7234" max="7234" width="3.5546875" style="26" bestFit="1" customWidth="1"/>
    <col min="7235" max="7265" width="1.109375" style="26"/>
    <col min="7266" max="7266" width="11.33203125" style="26" customWidth="1"/>
    <col min="7267" max="7281" width="1.109375" style="26"/>
    <col min="7282" max="7282" width="13.5546875" style="26" customWidth="1"/>
    <col min="7283" max="7489" width="1.109375" style="26"/>
    <col min="7490" max="7490" width="3.5546875" style="26" bestFit="1" customWidth="1"/>
    <col min="7491" max="7521" width="1.109375" style="26"/>
    <col min="7522" max="7522" width="11.33203125" style="26" customWidth="1"/>
    <col min="7523" max="7537" width="1.109375" style="26"/>
    <col min="7538" max="7538" width="13.5546875" style="26" customWidth="1"/>
    <col min="7539" max="7745" width="1.109375" style="26"/>
    <col min="7746" max="7746" width="3.5546875" style="26" bestFit="1" customWidth="1"/>
    <col min="7747" max="7777" width="1.109375" style="26"/>
    <col min="7778" max="7778" width="11.33203125" style="26" customWidth="1"/>
    <col min="7779" max="7793" width="1.109375" style="26"/>
    <col min="7794" max="7794" width="13.5546875" style="26" customWidth="1"/>
    <col min="7795" max="8001" width="1.109375" style="26"/>
    <col min="8002" max="8002" width="3.5546875" style="26" bestFit="1" customWidth="1"/>
    <col min="8003" max="8033" width="1.109375" style="26"/>
    <col min="8034" max="8034" width="11.33203125" style="26" customWidth="1"/>
    <col min="8035" max="8049" width="1.109375" style="26"/>
    <col min="8050" max="8050" width="13.5546875" style="26" customWidth="1"/>
    <col min="8051" max="8257" width="1.109375" style="26"/>
    <col min="8258" max="8258" width="3.5546875" style="26" bestFit="1" customWidth="1"/>
    <col min="8259" max="8289" width="1.109375" style="26"/>
    <col min="8290" max="8290" width="11.33203125" style="26" customWidth="1"/>
    <col min="8291" max="8305" width="1.109375" style="26"/>
    <col min="8306" max="8306" width="13.5546875" style="26" customWidth="1"/>
    <col min="8307" max="8513" width="1.109375" style="26"/>
    <col min="8514" max="8514" width="3.5546875" style="26" bestFit="1" customWidth="1"/>
    <col min="8515" max="8545" width="1.109375" style="26"/>
    <col min="8546" max="8546" width="11.33203125" style="26" customWidth="1"/>
    <col min="8547" max="8561" width="1.109375" style="26"/>
    <col min="8562" max="8562" width="13.5546875" style="26" customWidth="1"/>
    <col min="8563" max="8769" width="1.109375" style="26"/>
    <col min="8770" max="8770" width="3.5546875" style="26" bestFit="1" customWidth="1"/>
    <col min="8771" max="8801" width="1.109375" style="26"/>
    <col min="8802" max="8802" width="11.33203125" style="26" customWidth="1"/>
    <col min="8803" max="8817" width="1.109375" style="26"/>
    <col min="8818" max="8818" width="13.5546875" style="26" customWidth="1"/>
    <col min="8819" max="9025" width="1.109375" style="26"/>
    <col min="9026" max="9026" width="3.5546875" style="26" bestFit="1" customWidth="1"/>
    <col min="9027" max="9057" width="1.109375" style="26"/>
    <col min="9058" max="9058" width="11.33203125" style="26" customWidth="1"/>
    <col min="9059" max="9073" width="1.109375" style="26"/>
    <col min="9074" max="9074" width="13.5546875" style="26" customWidth="1"/>
    <col min="9075" max="9281" width="1.109375" style="26"/>
    <col min="9282" max="9282" width="3.5546875" style="26" bestFit="1" customWidth="1"/>
    <col min="9283" max="9313" width="1.109375" style="26"/>
    <col min="9314" max="9314" width="11.33203125" style="26" customWidth="1"/>
    <col min="9315" max="9329" width="1.109375" style="26"/>
    <col min="9330" max="9330" width="13.5546875" style="26" customWidth="1"/>
    <col min="9331" max="9537" width="1.109375" style="26"/>
    <col min="9538" max="9538" width="3.5546875" style="26" bestFit="1" customWidth="1"/>
    <col min="9539" max="9569" width="1.109375" style="26"/>
    <col min="9570" max="9570" width="11.33203125" style="26" customWidth="1"/>
    <col min="9571" max="9585" width="1.109375" style="26"/>
    <col min="9586" max="9586" width="13.5546875" style="26" customWidth="1"/>
    <col min="9587" max="9793" width="1.109375" style="26"/>
    <col min="9794" max="9794" width="3.5546875" style="26" bestFit="1" customWidth="1"/>
    <col min="9795" max="9825" width="1.109375" style="26"/>
    <col min="9826" max="9826" width="11.33203125" style="26" customWidth="1"/>
    <col min="9827" max="9841" width="1.109375" style="26"/>
    <col min="9842" max="9842" width="13.5546875" style="26" customWidth="1"/>
    <col min="9843" max="10049" width="1.109375" style="26"/>
    <col min="10050" max="10050" width="3.5546875" style="26" bestFit="1" customWidth="1"/>
    <col min="10051" max="10081" width="1.109375" style="26"/>
    <col min="10082" max="10082" width="11.33203125" style="26" customWidth="1"/>
    <col min="10083" max="10097" width="1.109375" style="26"/>
    <col min="10098" max="10098" width="13.5546875" style="26" customWidth="1"/>
    <col min="10099" max="10305" width="1.109375" style="26"/>
    <col min="10306" max="10306" width="3.5546875" style="26" bestFit="1" customWidth="1"/>
    <col min="10307" max="10337" width="1.109375" style="26"/>
    <col min="10338" max="10338" width="11.33203125" style="26" customWidth="1"/>
    <col min="10339" max="10353" width="1.109375" style="26"/>
    <col min="10354" max="10354" width="13.5546875" style="26" customWidth="1"/>
    <col min="10355" max="10561" width="1.109375" style="26"/>
    <col min="10562" max="10562" width="3.5546875" style="26" bestFit="1" customWidth="1"/>
    <col min="10563" max="10593" width="1.109375" style="26"/>
    <col min="10594" max="10594" width="11.33203125" style="26" customWidth="1"/>
    <col min="10595" max="10609" width="1.109375" style="26"/>
    <col min="10610" max="10610" width="13.5546875" style="26" customWidth="1"/>
    <col min="10611" max="10817" width="1.109375" style="26"/>
    <col min="10818" max="10818" width="3.5546875" style="26" bestFit="1" customWidth="1"/>
    <col min="10819" max="10849" width="1.109375" style="26"/>
    <col min="10850" max="10850" width="11.33203125" style="26" customWidth="1"/>
    <col min="10851" max="10865" width="1.109375" style="26"/>
    <col min="10866" max="10866" width="13.5546875" style="26" customWidth="1"/>
    <col min="10867" max="11073" width="1.109375" style="26"/>
    <col min="11074" max="11074" width="3.5546875" style="26" bestFit="1" customWidth="1"/>
    <col min="11075" max="11105" width="1.109375" style="26"/>
    <col min="11106" max="11106" width="11.33203125" style="26" customWidth="1"/>
    <col min="11107" max="11121" width="1.109375" style="26"/>
    <col min="11122" max="11122" width="13.5546875" style="26" customWidth="1"/>
    <col min="11123" max="11329" width="1.109375" style="26"/>
    <col min="11330" max="11330" width="3.5546875" style="26" bestFit="1" customWidth="1"/>
    <col min="11331" max="11361" width="1.109375" style="26"/>
    <col min="11362" max="11362" width="11.33203125" style="26" customWidth="1"/>
    <col min="11363" max="11377" width="1.109375" style="26"/>
    <col min="11378" max="11378" width="13.5546875" style="26" customWidth="1"/>
    <col min="11379" max="11585" width="1.109375" style="26"/>
    <col min="11586" max="11586" width="3.5546875" style="26" bestFit="1" customWidth="1"/>
    <col min="11587" max="11617" width="1.109375" style="26"/>
    <col min="11618" max="11618" width="11.33203125" style="26" customWidth="1"/>
    <col min="11619" max="11633" width="1.109375" style="26"/>
    <col min="11634" max="11634" width="13.5546875" style="26" customWidth="1"/>
    <col min="11635" max="11841" width="1.109375" style="26"/>
    <col min="11842" max="11842" width="3.5546875" style="26" bestFit="1" customWidth="1"/>
    <col min="11843" max="11873" width="1.109375" style="26"/>
    <col min="11874" max="11874" width="11.33203125" style="26" customWidth="1"/>
    <col min="11875" max="11889" width="1.109375" style="26"/>
    <col min="11890" max="11890" width="13.5546875" style="26" customWidth="1"/>
    <col min="11891" max="12097" width="1.109375" style="26"/>
    <col min="12098" max="12098" width="3.5546875" style="26" bestFit="1" customWidth="1"/>
    <col min="12099" max="12129" width="1.109375" style="26"/>
    <col min="12130" max="12130" width="11.33203125" style="26" customWidth="1"/>
    <col min="12131" max="12145" width="1.109375" style="26"/>
    <col min="12146" max="12146" width="13.5546875" style="26" customWidth="1"/>
    <col min="12147" max="12353" width="1.109375" style="26"/>
    <col min="12354" max="12354" width="3.5546875" style="26" bestFit="1" customWidth="1"/>
    <col min="12355" max="12385" width="1.109375" style="26"/>
    <col min="12386" max="12386" width="11.33203125" style="26" customWidth="1"/>
    <col min="12387" max="12401" width="1.109375" style="26"/>
    <col min="12402" max="12402" width="13.5546875" style="26" customWidth="1"/>
    <col min="12403" max="12609" width="1.109375" style="26"/>
    <col min="12610" max="12610" width="3.5546875" style="26" bestFit="1" customWidth="1"/>
    <col min="12611" max="12641" width="1.109375" style="26"/>
    <col min="12642" max="12642" width="11.33203125" style="26" customWidth="1"/>
    <col min="12643" max="12657" width="1.109375" style="26"/>
    <col min="12658" max="12658" width="13.5546875" style="26" customWidth="1"/>
    <col min="12659" max="12865" width="1.109375" style="26"/>
    <col min="12866" max="12866" width="3.5546875" style="26" bestFit="1" customWidth="1"/>
    <col min="12867" max="12897" width="1.109375" style="26"/>
    <col min="12898" max="12898" width="11.33203125" style="26" customWidth="1"/>
    <col min="12899" max="12913" width="1.109375" style="26"/>
    <col min="12914" max="12914" width="13.5546875" style="26" customWidth="1"/>
    <col min="12915" max="13121" width="1.109375" style="26"/>
    <col min="13122" max="13122" width="3.5546875" style="26" bestFit="1" customWidth="1"/>
    <col min="13123" max="13153" width="1.109375" style="26"/>
    <col min="13154" max="13154" width="11.33203125" style="26" customWidth="1"/>
    <col min="13155" max="13169" width="1.109375" style="26"/>
    <col min="13170" max="13170" width="13.5546875" style="26" customWidth="1"/>
    <col min="13171" max="13377" width="1.109375" style="26"/>
    <col min="13378" max="13378" width="3.5546875" style="26" bestFit="1" customWidth="1"/>
    <col min="13379" max="13409" width="1.109375" style="26"/>
    <col min="13410" max="13410" width="11.33203125" style="26" customWidth="1"/>
    <col min="13411" max="13425" width="1.109375" style="26"/>
    <col min="13426" max="13426" width="13.5546875" style="26" customWidth="1"/>
    <col min="13427" max="13633" width="1.109375" style="26"/>
    <col min="13634" max="13634" width="3.5546875" style="26" bestFit="1" customWidth="1"/>
    <col min="13635" max="13665" width="1.109375" style="26"/>
    <col min="13666" max="13666" width="11.33203125" style="26" customWidth="1"/>
    <col min="13667" max="13681" width="1.109375" style="26"/>
    <col min="13682" max="13682" width="13.5546875" style="26" customWidth="1"/>
    <col min="13683" max="13889" width="1.109375" style="26"/>
    <col min="13890" max="13890" width="3.5546875" style="26" bestFit="1" customWidth="1"/>
    <col min="13891" max="13921" width="1.109375" style="26"/>
    <col min="13922" max="13922" width="11.33203125" style="26" customWidth="1"/>
    <col min="13923" max="13937" width="1.109375" style="26"/>
    <col min="13938" max="13938" width="13.5546875" style="26" customWidth="1"/>
    <col min="13939" max="14145" width="1.109375" style="26"/>
    <col min="14146" max="14146" width="3.5546875" style="26" bestFit="1" customWidth="1"/>
    <col min="14147" max="14177" width="1.109375" style="26"/>
    <col min="14178" max="14178" width="11.33203125" style="26" customWidth="1"/>
    <col min="14179" max="14193" width="1.109375" style="26"/>
    <col min="14194" max="14194" width="13.5546875" style="26" customWidth="1"/>
    <col min="14195" max="14401" width="1.109375" style="26"/>
    <col min="14402" max="14402" width="3.5546875" style="26" bestFit="1" customWidth="1"/>
    <col min="14403" max="14433" width="1.109375" style="26"/>
    <col min="14434" max="14434" width="11.33203125" style="26" customWidth="1"/>
    <col min="14435" max="14449" width="1.109375" style="26"/>
    <col min="14450" max="14450" width="13.5546875" style="26" customWidth="1"/>
    <col min="14451" max="14657" width="1.109375" style="26"/>
    <col min="14658" max="14658" width="3.5546875" style="26" bestFit="1" customWidth="1"/>
    <col min="14659" max="14689" width="1.109375" style="26"/>
    <col min="14690" max="14690" width="11.33203125" style="26" customWidth="1"/>
    <col min="14691" max="14705" width="1.109375" style="26"/>
    <col min="14706" max="14706" width="13.5546875" style="26" customWidth="1"/>
    <col min="14707" max="14913" width="1.109375" style="26"/>
    <col min="14914" max="14914" width="3.5546875" style="26" bestFit="1" customWidth="1"/>
    <col min="14915" max="14945" width="1.109375" style="26"/>
    <col min="14946" max="14946" width="11.33203125" style="26" customWidth="1"/>
    <col min="14947" max="14961" width="1.109375" style="26"/>
    <col min="14962" max="14962" width="13.5546875" style="26" customWidth="1"/>
    <col min="14963" max="15169" width="1.109375" style="26"/>
    <col min="15170" max="15170" width="3.5546875" style="26" bestFit="1" customWidth="1"/>
    <col min="15171" max="15201" width="1.109375" style="26"/>
    <col min="15202" max="15202" width="11.33203125" style="26" customWidth="1"/>
    <col min="15203" max="15217" width="1.109375" style="26"/>
    <col min="15218" max="15218" width="13.5546875" style="26" customWidth="1"/>
    <col min="15219" max="15425" width="1.109375" style="26"/>
    <col min="15426" max="15426" width="3.5546875" style="26" bestFit="1" customWidth="1"/>
    <col min="15427" max="15457" width="1.109375" style="26"/>
    <col min="15458" max="15458" width="11.33203125" style="26" customWidth="1"/>
    <col min="15459" max="15473" width="1.109375" style="26"/>
    <col min="15474" max="15474" width="13.5546875" style="26" customWidth="1"/>
    <col min="15475" max="15681" width="1.109375" style="26"/>
    <col min="15682" max="15682" width="3.5546875" style="26" bestFit="1" customWidth="1"/>
    <col min="15683" max="15713" width="1.109375" style="26"/>
    <col min="15714" max="15714" width="11.33203125" style="26" customWidth="1"/>
    <col min="15715" max="15729" width="1.109375" style="26"/>
    <col min="15730" max="15730" width="13.5546875" style="26" customWidth="1"/>
    <col min="15731" max="15937" width="1.109375" style="26"/>
    <col min="15938" max="15938" width="3.5546875" style="26" bestFit="1" customWidth="1"/>
    <col min="15939" max="15969" width="1.109375" style="26"/>
    <col min="15970" max="15970" width="11.33203125" style="26" customWidth="1"/>
    <col min="15971" max="15985" width="1.109375" style="26"/>
    <col min="15986" max="15986" width="13.5546875" style="26" customWidth="1"/>
    <col min="15987" max="16193" width="1.109375" style="26"/>
    <col min="16194" max="16194" width="3.5546875" style="26" bestFit="1" customWidth="1"/>
    <col min="16195" max="16225" width="1.109375" style="26"/>
    <col min="16226" max="16226" width="11.33203125" style="26" customWidth="1"/>
    <col min="16227" max="16241" width="1.109375" style="26"/>
    <col min="16242" max="16242" width="13.5546875" style="26" customWidth="1"/>
    <col min="16243" max="16384" width="1.109375" style="26"/>
  </cols>
  <sheetData>
    <row r="1" spans="1:98" s="23" customFormat="1" ht="30" customHeight="1" x14ac:dyDescent="0.3">
      <c r="A1" s="428" t="s">
        <v>518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8"/>
      <c r="BP1" s="428"/>
      <c r="BQ1" s="428"/>
      <c r="BR1" s="428"/>
      <c r="BS1" s="428"/>
      <c r="BT1" s="428"/>
      <c r="BU1" s="428"/>
      <c r="BV1" s="428"/>
      <c r="BW1" s="428"/>
      <c r="BX1" s="428"/>
      <c r="BY1" s="428"/>
      <c r="BZ1" s="428"/>
      <c r="CA1" s="428"/>
      <c r="CB1" s="428"/>
    </row>
    <row r="2" spans="1:98" s="23" customFormat="1" ht="18.75" customHeight="1" x14ac:dyDescent="0.3">
      <c r="A2" s="428" t="s">
        <v>520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8"/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428"/>
      <c r="BI2" s="428"/>
      <c r="BJ2" s="428"/>
      <c r="BK2" s="428"/>
      <c r="BL2" s="428"/>
      <c r="BM2" s="428"/>
      <c r="BN2" s="428"/>
      <c r="BO2" s="428"/>
      <c r="BP2" s="428"/>
      <c r="BQ2" s="428"/>
      <c r="BR2" s="428"/>
      <c r="BS2" s="428"/>
      <c r="BT2" s="428"/>
      <c r="BU2" s="428"/>
      <c r="BV2" s="428"/>
      <c r="BW2" s="428"/>
      <c r="BX2" s="428"/>
      <c r="BY2" s="428"/>
      <c r="BZ2" s="428"/>
      <c r="CA2" s="428"/>
      <c r="CB2" s="428"/>
    </row>
    <row r="3" spans="1:98" x14ac:dyDescent="0.25">
      <c r="A3" s="386" t="s">
        <v>88</v>
      </c>
      <c r="B3" s="387"/>
      <c r="C3" s="387"/>
      <c r="D3" s="388"/>
      <c r="E3" s="386" t="s">
        <v>122</v>
      </c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8"/>
      <c r="AN3" s="386" t="s">
        <v>215</v>
      </c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  <c r="BB3" s="387"/>
      <c r="BC3" s="388"/>
      <c r="BD3" s="386" t="s">
        <v>124</v>
      </c>
      <c r="BE3" s="387"/>
      <c r="BF3" s="387"/>
      <c r="BG3" s="387"/>
      <c r="BH3" s="387"/>
      <c r="BI3" s="387"/>
      <c r="BJ3" s="387"/>
      <c r="BK3" s="387"/>
      <c r="BL3" s="387"/>
      <c r="BM3" s="388"/>
      <c r="BN3" s="386" t="s">
        <v>194</v>
      </c>
      <c r="BO3" s="387"/>
      <c r="BP3" s="387"/>
      <c r="BQ3" s="387"/>
      <c r="BR3" s="387"/>
      <c r="BS3" s="387"/>
      <c r="BT3" s="387"/>
      <c r="BU3" s="387"/>
      <c r="BV3" s="387"/>
      <c r="BW3" s="387"/>
      <c r="BX3" s="387"/>
      <c r="BY3" s="387"/>
      <c r="BZ3" s="387"/>
      <c r="CA3" s="387"/>
      <c r="CB3" s="388"/>
    </row>
    <row r="4" spans="1:98" x14ac:dyDescent="0.25">
      <c r="A4" s="383" t="s">
        <v>95</v>
      </c>
      <c r="B4" s="384"/>
      <c r="C4" s="384"/>
      <c r="D4" s="385"/>
      <c r="E4" s="383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5"/>
      <c r="AN4" s="383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5"/>
      <c r="BD4" s="383" t="s">
        <v>216</v>
      </c>
      <c r="BE4" s="384"/>
      <c r="BF4" s="384"/>
      <c r="BG4" s="384"/>
      <c r="BH4" s="384"/>
      <c r="BI4" s="384"/>
      <c r="BJ4" s="384"/>
      <c r="BK4" s="384"/>
      <c r="BL4" s="384"/>
      <c r="BM4" s="385"/>
      <c r="BN4" s="383" t="s">
        <v>217</v>
      </c>
      <c r="BO4" s="384"/>
      <c r="BP4" s="384"/>
      <c r="BQ4" s="384"/>
      <c r="BR4" s="384"/>
      <c r="BS4" s="384"/>
      <c r="BT4" s="384"/>
      <c r="BU4" s="384"/>
      <c r="BV4" s="384"/>
      <c r="BW4" s="384"/>
      <c r="BX4" s="384"/>
      <c r="BY4" s="384"/>
      <c r="BZ4" s="384"/>
      <c r="CA4" s="384"/>
      <c r="CB4" s="385"/>
    </row>
    <row r="5" spans="1:98" x14ac:dyDescent="0.25">
      <c r="A5" s="383"/>
      <c r="B5" s="384"/>
      <c r="C5" s="384"/>
      <c r="D5" s="385"/>
      <c r="E5" s="383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5"/>
      <c r="AN5" s="383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384"/>
      <c r="AZ5" s="384"/>
      <c r="BA5" s="384"/>
      <c r="BB5" s="384"/>
      <c r="BC5" s="385"/>
      <c r="BD5" s="383" t="s">
        <v>218</v>
      </c>
      <c r="BE5" s="384"/>
      <c r="BF5" s="384"/>
      <c r="BG5" s="384"/>
      <c r="BH5" s="384"/>
      <c r="BI5" s="384"/>
      <c r="BJ5" s="384"/>
      <c r="BK5" s="384"/>
      <c r="BL5" s="384"/>
      <c r="BM5" s="385"/>
      <c r="BN5" s="383" t="s">
        <v>131</v>
      </c>
      <c r="BO5" s="384"/>
      <c r="BP5" s="384"/>
      <c r="BQ5" s="384"/>
      <c r="BR5" s="384"/>
      <c r="BS5" s="384"/>
      <c r="BT5" s="384"/>
      <c r="BU5" s="384"/>
      <c r="BV5" s="384"/>
      <c r="BW5" s="384"/>
      <c r="BX5" s="384"/>
      <c r="BY5" s="384"/>
      <c r="BZ5" s="384"/>
      <c r="CA5" s="384"/>
      <c r="CB5" s="385"/>
    </row>
    <row r="6" spans="1:98" x14ac:dyDescent="0.25">
      <c r="A6" s="392">
        <v>1</v>
      </c>
      <c r="B6" s="393"/>
      <c r="C6" s="393"/>
      <c r="D6" s="394"/>
      <c r="E6" s="392">
        <v>2</v>
      </c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  <c r="AI6" s="393"/>
      <c r="AJ6" s="393"/>
      <c r="AK6" s="393"/>
      <c r="AL6" s="393"/>
      <c r="AM6" s="394"/>
      <c r="AN6" s="392">
        <v>3</v>
      </c>
      <c r="AO6" s="393"/>
      <c r="AP6" s="393"/>
      <c r="AQ6" s="393"/>
      <c r="AR6" s="393"/>
      <c r="AS6" s="393"/>
      <c r="AT6" s="393"/>
      <c r="AU6" s="393"/>
      <c r="AV6" s="393"/>
      <c r="AW6" s="393"/>
      <c r="AX6" s="393"/>
      <c r="AY6" s="393"/>
      <c r="AZ6" s="393"/>
      <c r="BA6" s="393"/>
      <c r="BB6" s="393"/>
      <c r="BC6" s="394"/>
      <c r="BD6" s="392">
        <v>4</v>
      </c>
      <c r="BE6" s="393"/>
      <c r="BF6" s="393"/>
      <c r="BG6" s="393"/>
      <c r="BH6" s="393"/>
      <c r="BI6" s="393"/>
      <c r="BJ6" s="393"/>
      <c r="BK6" s="393"/>
      <c r="BL6" s="393"/>
      <c r="BM6" s="394"/>
      <c r="BN6" s="392">
        <v>5</v>
      </c>
      <c r="BO6" s="393"/>
      <c r="BP6" s="393"/>
      <c r="BQ6" s="393"/>
      <c r="BR6" s="393"/>
      <c r="BS6" s="393"/>
      <c r="BT6" s="393"/>
      <c r="BU6" s="393"/>
      <c r="BV6" s="393"/>
      <c r="BW6" s="393"/>
      <c r="BX6" s="393"/>
      <c r="BY6" s="393"/>
      <c r="BZ6" s="393"/>
      <c r="CA6" s="393"/>
      <c r="CB6" s="394"/>
    </row>
    <row r="7" spans="1:98" x14ac:dyDescent="0.25">
      <c r="A7" s="425">
        <v>1</v>
      </c>
      <c r="B7" s="426"/>
      <c r="C7" s="426"/>
      <c r="D7" s="427"/>
      <c r="E7" s="432" t="s">
        <v>522</v>
      </c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4"/>
      <c r="AN7" s="425" t="s">
        <v>224</v>
      </c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7"/>
      <c r="BD7" s="407">
        <v>5</v>
      </c>
      <c r="BE7" s="408"/>
      <c r="BF7" s="408"/>
      <c r="BG7" s="408"/>
      <c r="BH7" s="408"/>
      <c r="BI7" s="408"/>
      <c r="BJ7" s="408"/>
      <c r="BK7" s="408"/>
      <c r="BL7" s="408"/>
      <c r="BM7" s="409"/>
      <c r="BN7" s="523">
        <v>2000</v>
      </c>
      <c r="BO7" s="524"/>
      <c r="BP7" s="524"/>
      <c r="BQ7" s="524"/>
      <c r="BR7" s="524"/>
      <c r="BS7" s="524"/>
      <c r="BT7" s="524"/>
      <c r="BU7" s="524"/>
      <c r="BV7" s="524"/>
      <c r="BW7" s="524"/>
      <c r="BX7" s="524"/>
      <c r="BY7" s="524"/>
      <c r="BZ7" s="524"/>
      <c r="CA7" s="524"/>
      <c r="CB7" s="525"/>
    </row>
    <row r="8" spans="1:98" x14ac:dyDescent="0.25">
      <c r="A8" s="425">
        <v>2</v>
      </c>
      <c r="B8" s="426"/>
      <c r="C8" s="426"/>
      <c r="D8" s="427"/>
      <c r="E8" s="432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4"/>
      <c r="AN8" s="480"/>
      <c r="AO8" s="481"/>
      <c r="AP8" s="481"/>
      <c r="AQ8" s="481"/>
      <c r="AR8" s="481"/>
      <c r="AS8" s="481"/>
      <c r="AT8" s="481"/>
      <c r="AU8" s="481"/>
      <c r="AV8" s="481"/>
      <c r="AW8" s="481"/>
      <c r="AX8" s="481"/>
      <c r="AY8" s="481"/>
      <c r="AZ8" s="481"/>
      <c r="BA8" s="481"/>
      <c r="BB8" s="481"/>
      <c r="BC8" s="482"/>
      <c r="BD8" s="407"/>
      <c r="BE8" s="408"/>
      <c r="BF8" s="408"/>
      <c r="BG8" s="408"/>
      <c r="BH8" s="408"/>
      <c r="BI8" s="408"/>
      <c r="BJ8" s="408"/>
      <c r="BK8" s="408"/>
      <c r="BL8" s="408"/>
      <c r="BM8" s="409"/>
      <c r="BN8" s="523"/>
      <c r="BO8" s="524"/>
      <c r="BP8" s="524"/>
      <c r="BQ8" s="524"/>
      <c r="BR8" s="524"/>
      <c r="BS8" s="524"/>
      <c r="BT8" s="524"/>
      <c r="BU8" s="524"/>
      <c r="BV8" s="524"/>
      <c r="BW8" s="524"/>
      <c r="BX8" s="524"/>
      <c r="BY8" s="524"/>
      <c r="BZ8" s="524"/>
      <c r="CA8" s="524"/>
      <c r="CB8" s="525"/>
    </row>
    <row r="9" spans="1:98" x14ac:dyDescent="0.25">
      <c r="A9" s="432"/>
      <c r="B9" s="433"/>
      <c r="C9" s="433"/>
      <c r="D9" s="434"/>
      <c r="E9" s="413" t="s">
        <v>120</v>
      </c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15"/>
      <c r="AN9" s="425" t="s">
        <v>9</v>
      </c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7"/>
      <c r="BD9" s="407" t="s">
        <v>9</v>
      </c>
      <c r="BE9" s="408"/>
      <c r="BF9" s="408"/>
      <c r="BG9" s="408"/>
      <c r="BH9" s="408"/>
      <c r="BI9" s="408"/>
      <c r="BJ9" s="408"/>
      <c r="BK9" s="408"/>
      <c r="BL9" s="408"/>
      <c r="BM9" s="409"/>
      <c r="BN9" s="453">
        <f>SUM(BN7:CB8)</f>
        <v>2000</v>
      </c>
      <c r="BO9" s="454"/>
      <c r="BP9" s="454"/>
      <c r="BQ9" s="454"/>
      <c r="BR9" s="454"/>
      <c r="BS9" s="454"/>
      <c r="BT9" s="454"/>
      <c r="BU9" s="454"/>
      <c r="BV9" s="454"/>
      <c r="BW9" s="454"/>
      <c r="BX9" s="454"/>
      <c r="BY9" s="454"/>
      <c r="BZ9" s="454"/>
      <c r="CA9" s="454"/>
      <c r="CB9" s="455"/>
    </row>
    <row r="10" spans="1:98" x14ac:dyDescent="0.25">
      <c r="A10" s="432"/>
      <c r="B10" s="433"/>
      <c r="C10" s="433"/>
      <c r="D10" s="434"/>
      <c r="E10" s="413" t="s">
        <v>121</v>
      </c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15"/>
      <c r="AN10" s="425" t="s">
        <v>9</v>
      </c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7"/>
      <c r="BD10" s="407" t="s">
        <v>9</v>
      </c>
      <c r="BE10" s="408"/>
      <c r="BF10" s="408"/>
      <c r="BG10" s="408"/>
      <c r="BH10" s="408"/>
      <c r="BI10" s="408"/>
      <c r="BJ10" s="408"/>
      <c r="BK10" s="408"/>
      <c r="BL10" s="408"/>
      <c r="BM10" s="409"/>
      <c r="BN10" s="501">
        <f>BN9</f>
        <v>2000</v>
      </c>
      <c r="BO10" s="502"/>
      <c r="BP10" s="502"/>
      <c r="BQ10" s="502"/>
      <c r="BR10" s="502"/>
      <c r="BS10" s="502"/>
      <c r="BT10" s="502"/>
      <c r="BU10" s="502"/>
      <c r="BV10" s="502"/>
      <c r="BW10" s="502"/>
      <c r="BX10" s="502"/>
      <c r="BY10" s="502"/>
      <c r="BZ10" s="502"/>
      <c r="CA10" s="502"/>
      <c r="CB10" s="503"/>
      <c r="CT10" s="33">
        <f>'[1]Лист 1 '!H92</f>
        <v>0</v>
      </c>
    </row>
    <row r="11" spans="1:98" s="25" customFormat="1" ht="7.8" x14ac:dyDescent="0.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</row>
    <row r="12" spans="1:98" x14ac:dyDescent="0.25">
      <c r="A12" s="386" t="s">
        <v>88</v>
      </c>
      <c r="B12" s="387"/>
      <c r="C12" s="387"/>
      <c r="D12" s="388"/>
      <c r="E12" s="386" t="s">
        <v>122</v>
      </c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7"/>
      <c r="AK12" s="387"/>
      <c r="AL12" s="387"/>
      <c r="AM12" s="388"/>
      <c r="AN12" s="386" t="s">
        <v>215</v>
      </c>
      <c r="AO12" s="387"/>
      <c r="AP12" s="387"/>
      <c r="AQ12" s="387"/>
      <c r="AR12" s="387"/>
      <c r="AS12" s="387"/>
      <c r="AT12" s="387"/>
      <c r="AU12" s="387"/>
      <c r="AV12" s="387"/>
      <c r="AW12" s="387"/>
      <c r="AX12" s="387"/>
      <c r="AY12" s="387"/>
      <c r="AZ12" s="387"/>
      <c r="BA12" s="387"/>
      <c r="BB12" s="387"/>
      <c r="BC12" s="388"/>
      <c r="BD12" s="386" t="s">
        <v>124</v>
      </c>
      <c r="BE12" s="387"/>
      <c r="BF12" s="387"/>
      <c r="BG12" s="387"/>
      <c r="BH12" s="387"/>
      <c r="BI12" s="387"/>
      <c r="BJ12" s="387"/>
      <c r="BK12" s="387"/>
      <c r="BL12" s="387"/>
      <c r="BM12" s="388"/>
      <c r="BN12" s="386" t="s">
        <v>194</v>
      </c>
      <c r="BO12" s="387"/>
      <c r="BP12" s="387"/>
      <c r="BQ12" s="387"/>
      <c r="BR12" s="387"/>
      <c r="BS12" s="387"/>
      <c r="BT12" s="387"/>
      <c r="BU12" s="387"/>
      <c r="BV12" s="387"/>
      <c r="BW12" s="387"/>
      <c r="BX12" s="387"/>
      <c r="BY12" s="387"/>
      <c r="BZ12" s="387"/>
      <c r="CA12" s="387"/>
      <c r="CB12" s="388"/>
    </row>
    <row r="13" spans="1:98" x14ac:dyDescent="0.25">
      <c r="A13" s="383" t="s">
        <v>95</v>
      </c>
      <c r="B13" s="384"/>
      <c r="C13" s="384"/>
      <c r="D13" s="385"/>
      <c r="E13" s="383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5"/>
      <c r="AN13" s="383"/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5"/>
      <c r="BD13" s="383" t="s">
        <v>216</v>
      </c>
      <c r="BE13" s="384"/>
      <c r="BF13" s="384"/>
      <c r="BG13" s="384"/>
      <c r="BH13" s="384"/>
      <c r="BI13" s="384"/>
      <c r="BJ13" s="384"/>
      <c r="BK13" s="384"/>
      <c r="BL13" s="384"/>
      <c r="BM13" s="385"/>
      <c r="BN13" s="383" t="s">
        <v>217</v>
      </c>
      <c r="BO13" s="384"/>
      <c r="BP13" s="384"/>
      <c r="BQ13" s="384"/>
      <c r="BR13" s="384"/>
      <c r="BS13" s="384"/>
      <c r="BT13" s="384"/>
      <c r="BU13" s="384"/>
      <c r="BV13" s="384"/>
      <c r="BW13" s="384"/>
      <c r="BX13" s="384"/>
      <c r="BY13" s="384"/>
      <c r="BZ13" s="384"/>
      <c r="CA13" s="384"/>
      <c r="CB13" s="385"/>
    </row>
    <row r="14" spans="1:98" x14ac:dyDescent="0.25">
      <c r="A14" s="383"/>
      <c r="B14" s="384"/>
      <c r="C14" s="384"/>
      <c r="D14" s="385"/>
      <c r="E14" s="383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/>
      <c r="AH14" s="384"/>
      <c r="AI14" s="384"/>
      <c r="AJ14" s="384"/>
      <c r="AK14" s="384"/>
      <c r="AL14" s="384"/>
      <c r="AM14" s="385"/>
      <c r="AN14" s="383"/>
      <c r="AO14" s="384"/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5"/>
      <c r="BD14" s="383" t="s">
        <v>218</v>
      </c>
      <c r="BE14" s="384"/>
      <c r="BF14" s="384"/>
      <c r="BG14" s="384"/>
      <c r="BH14" s="384"/>
      <c r="BI14" s="384"/>
      <c r="BJ14" s="384"/>
      <c r="BK14" s="384"/>
      <c r="BL14" s="384"/>
      <c r="BM14" s="385"/>
      <c r="BN14" s="383" t="s">
        <v>131</v>
      </c>
      <c r="BO14" s="384"/>
      <c r="BP14" s="384"/>
      <c r="BQ14" s="384"/>
      <c r="BR14" s="384"/>
      <c r="BS14" s="384"/>
      <c r="BT14" s="384"/>
      <c r="BU14" s="384"/>
      <c r="BV14" s="384"/>
      <c r="BW14" s="384"/>
      <c r="BX14" s="384"/>
      <c r="BY14" s="384"/>
      <c r="BZ14" s="384"/>
      <c r="CA14" s="384"/>
      <c r="CB14" s="385"/>
    </row>
    <row r="15" spans="1:98" x14ac:dyDescent="0.25">
      <c r="A15" s="392">
        <v>1</v>
      </c>
      <c r="B15" s="393"/>
      <c r="C15" s="393"/>
      <c r="D15" s="394"/>
      <c r="E15" s="392">
        <v>2</v>
      </c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L15" s="393"/>
      <c r="AM15" s="394"/>
      <c r="AN15" s="392">
        <v>3</v>
      </c>
      <c r="AO15" s="393"/>
      <c r="AP15" s="393"/>
      <c r="AQ15" s="393"/>
      <c r="AR15" s="393"/>
      <c r="AS15" s="393"/>
      <c r="AT15" s="393"/>
      <c r="AU15" s="393"/>
      <c r="AV15" s="393"/>
      <c r="AW15" s="393"/>
      <c r="AX15" s="393"/>
      <c r="AY15" s="393"/>
      <c r="AZ15" s="393"/>
      <c r="BA15" s="393"/>
      <c r="BB15" s="393"/>
      <c r="BC15" s="394"/>
      <c r="BD15" s="392">
        <v>4</v>
      </c>
      <c r="BE15" s="393"/>
      <c r="BF15" s="393"/>
      <c r="BG15" s="393"/>
      <c r="BH15" s="393"/>
      <c r="BI15" s="393"/>
      <c r="BJ15" s="393"/>
      <c r="BK15" s="393"/>
      <c r="BL15" s="393"/>
      <c r="BM15" s="394"/>
      <c r="BN15" s="392">
        <v>5</v>
      </c>
      <c r="BO15" s="393"/>
      <c r="BP15" s="393"/>
      <c r="BQ15" s="393"/>
      <c r="BR15" s="393"/>
      <c r="BS15" s="393"/>
      <c r="BT15" s="393"/>
      <c r="BU15" s="393"/>
      <c r="BV15" s="393"/>
      <c r="BW15" s="393"/>
      <c r="BX15" s="393"/>
      <c r="BY15" s="393"/>
      <c r="BZ15" s="393"/>
      <c r="CA15" s="393"/>
      <c r="CB15" s="394"/>
    </row>
    <row r="16" spans="1:98" x14ac:dyDescent="0.25">
      <c r="A16" s="535">
        <v>1</v>
      </c>
      <c r="B16" s="536"/>
      <c r="C16" s="536"/>
      <c r="D16" s="537"/>
      <c r="E16" s="526" t="s">
        <v>219</v>
      </c>
      <c r="F16" s="527"/>
      <c r="G16" s="527"/>
      <c r="H16" s="527"/>
      <c r="I16" s="527"/>
      <c r="J16" s="527"/>
      <c r="K16" s="527"/>
      <c r="L16" s="527"/>
      <c r="M16" s="527"/>
      <c r="N16" s="527"/>
      <c r="O16" s="527"/>
      <c r="P16" s="527"/>
      <c r="Q16" s="527"/>
      <c r="R16" s="527"/>
      <c r="S16" s="527"/>
      <c r="T16" s="527"/>
      <c r="U16" s="527"/>
      <c r="V16" s="527"/>
      <c r="W16" s="527"/>
      <c r="X16" s="527"/>
      <c r="Y16" s="527"/>
      <c r="Z16" s="527"/>
      <c r="AA16" s="527"/>
      <c r="AB16" s="527"/>
      <c r="AC16" s="527"/>
      <c r="AD16" s="527"/>
      <c r="AE16" s="527"/>
      <c r="AF16" s="527"/>
      <c r="AG16" s="527"/>
      <c r="AH16" s="527"/>
      <c r="AI16" s="527"/>
      <c r="AJ16" s="527"/>
      <c r="AK16" s="527"/>
      <c r="AL16" s="527"/>
      <c r="AM16" s="528"/>
      <c r="AN16" s="535" t="s">
        <v>220</v>
      </c>
      <c r="AO16" s="536"/>
      <c r="AP16" s="536"/>
      <c r="AQ16" s="536"/>
      <c r="AR16" s="536"/>
      <c r="AS16" s="536"/>
      <c r="AT16" s="536"/>
      <c r="AU16" s="536"/>
      <c r="AV16" s="536"/>
      <c r="AW16" s="536"/>
      <c r="AX16" s="536"/>
      <c r="AY16" s="536"/>
      <c r="AZ16" s="536"/>
      <c r="BA16" s="536"/>
      <c r="BB16" s="536"/>
      <c r="BC16" s="537"/>
      <c r="BD16" s="538">
        <v>2</v>
      </c>
      <c r="BE16" s="539"/>
      <c r="BF16" s="539"/>
      <c r="BG16" s="539"/>
      <c r="BH16" s="539"/>
      <c r="BI16" s="539"/>
      <c r="BJ16" s="539"/>
      <c r="BK16" s="539"/>
      <c r="BL16" s="539"/>
      <c r="BM16" s="540"/>
      <c r="BN16" s="541">
        <v>6520</v>
      </c>
      <c r="BO16" s="542"/>
      <c r="BP16" s="542"/>
      <c r="BQ16" s="542"/>
      <c r="BR16" s="542"/>
      <c r="BS16" s="542"/>
      <c r="BT16" s="542"/>
      <c r="BU16" s="542"/>
      <c r="BV16" s="542"/>
      <c r="BW16" s="542"/>
      <c r="BX16" s="542"/>
      <c r="BY16" s="542"/>
      <c r="BZ16" s="542"/>
      <c r="CA16" s="542"/>
      <c r="CB16" s="543"/>
    </row>
    <row r="17" spans="1:80" x14ac:dyDescent="0.25">
      <c r="A17" s="535">
        <v>2</v>
      </c>
      <c r="B17" s="536"/>
      <c r="C17" s="536"/>
      <c r="D17" s="537"/>
      <c r="E17" s="544" t="s">
        <v>284</v>
      </c>
      <c r="F17" s="545"/>
      <c r="G17" s="545"/>
      <c r="H17" s="545"/>
      <c r="I17" s="545"/>
      <c r="J17" s="545"/>
      <c r="K17" s="545"/>
      <c r="L17" s="545"/>
      <c r="M17" s="545"/>
      <c r="N17" s="545"/>
      <c r="O17" s="545"/>
      <c r="P17" s="545"/>
      <c r="Q17" s="545"/>
      <c r="R17" s="545"/>
      <c r="S17" s="545"/>
      <c r="T17" s="545"/>
      <c r="U17" s="545"/>
      <c r="V17" s="545"/>
      <c r="W17" s="545"/>
      <c r="X17" s="545"/>
      <c r="Y17" s="545"/>
      <c r="Z17" s="545"/>
      <c r="AA17" s="545"/>
      <c r="AB17" s="545"/>
      <c r="AC17" s="545"/>
      <c r="AD17" s="545"/>
      <c r="AE17" s="545"/>
      <c r="AF17" s="545"/>
      <c r="AG17" s="545"/>
      <c r="AH17" s="545"/>
      <c r="AI17" s="545"/>
      <c r="AJ17" s="545"/>
      <c r="AK17" s="545"/>
      <c r="AL17" s="545"/>
      <c r="AM17" s="546"/>
      <c r="AN17" s="547" t="s">
        <v>285</v>
      </c>
      <c r="AO17" s="548"/>
      <c r="AP17" s="548"/>
      <c r="AQ17" s="548"/>
      <c r="AR17" s="548"/>
      <c r="AS17" s="548"/>
      <c r="AT17" s="548"/>
      <c r="AU17" s="548"/>
      <c r="AV17" s="548"/>
      <c r="AW17" s="548"/>
      <c r="AX17" s="548"/>
      <c r="AY17" s="548"/>
      <c r="AZ17" s="548"/>
      <c r="BA17" s="548"/>
      <c r="BB17" s="548"/>
      <c r="BC17" s="549"/>
      <c r="BD17" s="550">
        <v>1</v>
      </c>
      <c r="BE17" s="551"/>
      <c r="BF17" s="551"/>
      <c r="BG17" s="551"/>
      <c r="BH17" s="551"/>
      <c r="BI17" s="551"/>
      <c r="BJ17" s="551"/>
      <c r="BK17" s="551"/>
      <c r="BL17" s="551"/>
      <c r="BM17" s="552"/>
      <c r="BN17" s="541">
        <v>2000</v>
      </c>
      <c r="BO17" s="542"/>
      <c r="BP17" s="542"/>
      <c r="BQ17" s="542"/>
      <c r="BR17" s="542"/>
      <c r="BS17" s="542"/>
      <c r="BT17" s="542"/>
      <c r="BU17" s="542"/>
      <c r="BV17" s="542"/>
      <c r="BW17" s="542"/>
      <c r="BX17" s="542"/>
      <c r="BY17" s="542"/>
      <c r="BZ17" s="542"/>
      <c r="CA17" s="542"/>
      <c r="CB17" s="543"/>
    </row>
    <row r="18" spans="1:80" x14ac:dyDescent="0.25">
      <c r="A18" s="535">
        <v>3</v>
      </c>
      <c r="B18" s="536"/>
      <c r="C18" s="536"/>
      <c r="D18" s="537"/>
      <c r="E18" s="526" t="s">
        <v>221</v>
      </c>
      <c r="F18" s="527"/>
      <c r="G18" s="527"/>
      <c r="H18" s="527"/>
      <c r="I18" s="527"/>
      <c r="J18" s="527"/>
      <c r="K18" s="527"/>
      <c r="L18" s="527"/>
      <c r="M18" s="527"/>
      <c r="N18" s="527"/>
      <c r="O18" s="527"/>
      <c r="P18" s="527"/>
      <c r="Q18" s="527"/>
      <c r="R18" s="527"/>
      <c r="S18" s="527"/>
      <c r="T18" s="527"/>
      <c r="U18" s="527"/>
      <c r="V18" s="527"/>
      <c r="W18" s="527"/>
      <c r="X18" s="527"/>
      <c r="Y18" s="527"/>
      <c r="Z18" s="527"/>
      <c r="AA18" s="527"/>
      <c r="AB18" s="527"/>
      <c r="AC18" s="527"/>
      <c r="AD18" s="527"/>
      <c r="AE18" s="527"/>
      <c r="AF18" s="527"/>
      <c r="AG18" s="527"/>
      <c r="AH18" s="527"/>
      <c r="AI18" s="527"/>
      <c r="AJ18" s="527"/>
      <c r="AK18" s="527"/>
      <c r="AL18" s="527"/>
      <c r="AM18" s="528"/>
      <c r="AN18" s="535" t="s">
        <v>220</v>
      </c>
      <c r="AO18" s="536"/>
      <c r="AP18" s="536"/>
      <c r="AQ18" s="536"/>
      <c r="AR18" s="536"/>
      <c r="AS18" s="536"/>
      <c r="AT18" s="536"/>
      <c r="AU18" s="536"/>
      <c r="AV18" s="536"/>
      <c r="AW18" s="536"/>
      <c r="AX18" s="536"/>
      <c r="AY18" s="536"/>
      <c r="AZ18" s="536"/>
      <c r="BA18" s="536"/>
      <c r="BB18" s="536"/>
      <c r="BC18" s="537"/>
      <c r="BD18" s="538">
        <v>1</v>
      </c>
      <c r="BE18" s="539"/>
      <c r="BF18" s="539"/>
      <c r="BG18" s="539"/>
      <c r="BH18" s="539"/>
      <c r="BI18" s="539"/>
      <c r="BJ18" s="539"/>
      <c r="BK18" s="539"/>
      <c r="BL18" s="539"/>
      <c r="BM18" s="540"/>
      <c r="BN18" s="541">
        <v>7800</v>
      </c>
      <c r="BO18" s="542"/>
      <c r="BP18" s="542"/>
      <c r="BQ18" s="542"/>
      <c r="BR18" s="542"/>
      <c r="BS18" s="542"/>
      <c r="BT18" s="542"/>
      <c r="BU18" s="542"/>
      <c r="BV18" s="542"/>
      <c r="BW18" s="542"/>
      <c r="BX18" s="542"/>
      <c r="BY18" s="542"/>
      <c r="BZ18" s="542"/>
      <c r="CA18" s="542"/>
      <c r="CB18" s="543"/>
    </row>
    <row r="19" spans="1:80" x14ac:dyDescent="0.25">
      <c r="A19" s="535">
        <v>4</v>
      </c>
      <c r="B19" s="536"/>
      <c r="C19" s="536"/>
      <c r="D19" s="537"/>
      <c r="E19" s="526" t="s">
        <v>222</v>
      </c>
      <c r="F19" s="527"/>
      <c r="G19" s="527"/>
      <c r="H19" s="527"/>
      <c r="I19" s="527"/>
      <c r="J19" s="527"/>
      <c r="K19" s="527"/>
      <c r="L19" s="527"/>
      <c r="M19" s="527"/>
      <c r="N19" s="527"/>
      <c r="O19" s="527"/>
      <c r="P19" s="527"/>
      <c r="Q19" s="527"/>
      <c r="R19" s="527"/>
      <c r="S19" s="527"/>
      <c r="T19" s="527"/>
      <c r="U19" s="527"/>
      <c r="V19" s="527"/>
      <c r="W19" s="527"/>
      <c r="X19" s="527"/>
      <c r="Y19" s="527"/>
      <c r="Z19" s="527"/>
      <c r="AA19" s="527"/>
      <c r="AB19" s="527"/>
      <c r="AC19" s="527"/>
      <c r="AD19" s="527"/>
      <c r="AE19" s="527"/>
      <c r="AF19" s="527"/>
      <c r="AG19" s="527"/>
      <c r="AH19" s="527"/>
      <c r="AI19" s="527"/>
      <c r="AJ19" s="527"/>
      <c r="AK19" s="527"/>
      <c r="AL19" s="527"/>
      <c r="AM19" s="528"/>
      <c r="AN19" s="535" t="s">
        <v>220</v>
      </c>
      <c r="AO19" s="536"/>
      <c r="AP19" s="536"/>
      <c r="AQ19" s="536"/>
      <c r="AR19" s="536"/>
      <c r="AS19" s="536"/>
      <c r="AT19" s="536"/>
      <c r="AU19" s="536"/>
      <c r="AV19" s="536"/>
      <c r="AW19" s="536"/>
      <c r="AX19" s="536"/>
      <c r="AY19" s="536"/>
      <c r="AZ19" s="536"/>
      <c r="BA19" s="536"/>
      <c r="BB19" s="536"/>
      <c r="BC19" s="537"/>
      <c r="BD19" s="538">
        <v>2</v>
      </c>
      <c r="BE19" s="539"/>
      <c r="BF19" s="539"/>
      <c r="BG19" s="539"/>
      <c r="BH19" s="539"/>
      <c r="BI19" s="539"/>
      <c r="BJ19" s="539"/>
      <c r="BK19" s="539"/>
      <c r="BL19" s="539"/>
      <c r="BM19" s="540"/>
      <c r="BN19" s="541">
        <v>7800</v>
      </c>
      <c r="BO19" s="542"/>
      <c r="BP19" s="542"/>
      <c r="BQ19" s="542"/>
      <c r="BR19" s="542"/>
      <c r="BS19" s="542"/>
      <c r="BT19" s="542"/>
      <c r="BU19" s="542"/>
      <c r="BV19" s="542"/>
      <c r="BW19" s="542"/>
      <c r="BX19" s="542"/>
      <c r="BY19" s="542"/>
      <c r="BZ19" s="542"/>
      <c r="CA19" s="542"/>
      <c r="CB19" s="543"/>
    </row>
    <row r="20" spans="1:80" x14ac:dyDescent="0.25">
      <c r="A20" s="535">
        <v>5</v>
      </c>
      <c r="B20" s="536"/>
      <c r="C20" s="536"/>
      <c r="D20" s="537"/>
      <c r="E20" s="544" t="s">
        <v>286</v>
      </c>
      <c r="F20" s="545"/>
      <c r="G20" s="545"/>
      <c r="H20" s="545"/>
      <c r="I20" s="545"/>
      <c r="J20" s="545"/>
      <c r="K20" s="545"/>
      <c r="L20" s="545"/>
      <c r="M20" s="545"/>
      <c r="N20" s="545"/>
      <c r="O20" s="545"/>
      <c r="P20" s="545"/>
      <c r="Q20" s="545"/>
      <c r="R20" s="545"/>
      <c r="S20" s="545"/>
      <c r="T20" s="545"/>
      <c r="U20" s="545"/>
      <c r="V20" s="545"/>
      <c r="W20" s="545"/>
      <c r="X20" s="545"/>
      <c r="Y20" s="545"/>
      <c r="Z20" s="545"/>
      <c r="AA20" s="545"/>
      <c r="AB20" s="545"/>
      <c r="AC20" s="545"/>
      <c r="AD20" s="545"/>
      <c r="AE20" s="545"/>
      <c r="AF20" s="545"/>
      <c r="AG20" s="545"/>
      <c r="AH20" s="545"/>
      <c r="AI20" s="545"/>
      <c r="AJ20" s="545"/>
      <c r="AK20" s="545"/>
      <c r="AL20" s="545"/>
      <c r="AM20" s="546"/>
      <c r="AN20" s="547" t="s">
        <v>285</v>
      </c>
      <c r="AO20" s="548"/>
      <c r="AP20" s="548"/>
      <c r="AQ20" s="548"/>
      <c r="AR20" s="548"/>
      <c r="AS20" s="548"/>
      <c r="AT20" s="548"/>
      <c r="AU20" s="548"/>
      <c r="AV20" s="548"/>
      <c r="AW20" s="548"/>
      <c r="AX20" s="548"/>
      <c r="AY20" s="548"/>
      <c r="AZ20" s="548"/>
      <c r="BA20" s="548"/>
      <c r="BB20" s="548"/>
      <c r="BC20" s="549"/>
      <c r="BD20" s="550">
        <v>1</v>
      </c>
      <c r="BE20" s="551"/>
      <c r="BF20" s="551"/>
      <c r="BG20" s="551"/>
      <c r="BH20" s="551"/>
      <c r="BI20" s="551"/>
      <c r="BJ20" s="551"/>
      <c r="BK20" s="551"/>
      <c r="BL20" s="551"/>
      <c r="BM20" s="552"/>
      <c r="BN20" s="541">
        <v>24000</v>
      </c>
      <c r="BO20" s="542"/>
      <c r="BP20" s="542"/>
      <c r="BQ20" s="542"/>
      <c r="BR20" s="542"/>
      <c r="BS20" s="542"/>
      <c r="BT20" s="542"/>
      <c r="BU20" s="542"/>
      <c r="BV20" s="542"/>
      <c r="BW20" s="542"/>
      <c r="BX20" s="542"/>
      <c r="BY20" s="542"/>
      <c r="BZ20" s="542"/>
      <c r="CA20" s="542"/>
      <c r="CB20" s="543"/>
    </row>
    <row r="21" spans="1:80" x14ac:dyDescent="0.25">
      <c r="A21" s="535">
        <v>6</v>
      </c>
      <c r="B21" s="536"/>
      <c r="C21" s="536"/>
      <c r="D21" s="537"/>
      <c r="E21" s="526" t="s">
        <v>223</v>
      </c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527"/>
      <c r="AK21" s="527"/>
      <c r="AL21" s="527"/>
      <c r="AM21" s="528"/>
      <c r="AN21" s="535" t="s">
        <v>224</v>
      </c>
      <c r="AO21" s="536"/>
      <c r="AP21" s="536"/>
      <c r="AQ21" s="536"/>
      <c r="AR21" s="536"/>
      <c r="AS21" s="536"/>
      <c r="AT21" s="536"/>
      <c r="AU21" s="536"/>
      <c r="AV21" s="536"/>
      <c r="AW21" s="536"/>
      <c r="AX21" s="536"/>
      <c r="AY21" s="536"/>
      <c r="AZ21" s="536"/>
      <c r="BA21" s="536"/>
      <c r="BB21" s="536"/>
      <c r="BC21" s="537"/>
      <c r="BD21" s="538">
        <v>1</v>
      </c>
      <c r="BE21" s="539"/>
      <c r="BF21" s="539"/>
      <c r="BG21" s="539"/>
      <c r="BH21" s="539"/>
      <c r="BI21" s="539"/>
      <c r="BJ21" s="539"/>
      <c r="BK21" s="539"/>
      <c r="BL21" s="539"/>
      <c r="BM21" s="540"/>
      <c r="BN21" s="541">
        <v>11925</v>
      </c>
      <c r="BO21" s="542"/>
      <c r="BP21" s="542"/>
      <c r="BQ21" s="542"/>
      <c r="BR21" s="542"/>
      <c r="BS21" s="542"/>
      <c r="BT21" s="542"/>
      <c r="BU21" s="542"/>
      <c r="BV21" s="542"/>
      <c r="BW21" s="542"/>
      <c r="BX21" s="542"/>
      <c r="BY21" s="542"/>
      <c r="BZ21" s="542"/>
      <c r="CA21" s="542"/>
      <c r="CB21" s="543"/>
    </row>
    <row r="22" spans="1:80" x14ac:dyDescent="0.25">
      <c r="A22" s="547">
        <v>7</v>
      </c>
      <c r="B22" s="548"/>
      <c r="C22" s="548"/>
      <c r="D22" s="549"/>
      <c r="E22" s="544" t="s">
        <v>417</v>
      </c>
      <c r="F22" s="545"/>
      <c r="G22" s="545"/>
      <c r="H22" s="545"/>
      <c r="I22" s="545"/>
      <c r="J22" s="545"/>
      <c r="K22" s="545"/>
      <c r="L22" s="545"/>
      <c r="M22" s="545"/>
      <c r="N22" s="545"/>
      <c r="O22" s="545"/>
      <c r="P22" s="545"/>
      <c r="Q22" s="545"/>
      <c r="R22" s="545"/>
      <c r="S22" s="545"/>
      <c r="T22" s="545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  <c r="AH22" s="545"/>
      <c r="AI22" s="545"/>
      <c r="AJ22" s="545"/>
      <c r="AK22" s="545"/>
      <c r="AL22" s="545"/>
      <c r="AM22" s="546"/>
      <c r="AN22" s="547" t="s">
        <v>224</v>
      </c>
      <c r="AO22" s="548"/>
      <c r="AP22" s="548"/>
      <c r="AQ22" s="548"/>
      <c r="AR22" s="548"/>
      <c r="AS22" s="548"/>
      <c r="AT22" s="548"/>
      <c r="AU22" s="548"/>
      <c r="AV22" s="548"/>
      <c r="AW22" s="548"/>
      <c r="AX22" s="548"/>
      <c r="AY22" s="548"/>
      <c r="AZ22" s="548"/>
      <c r="BA22" s="548"/>
      <c r="BB22" s="548"/>
      <c r="BC22" s="549"/>
      <c r="BD22" s="550">
        <v>1</v>
      </c>
      <c r="BE22" s="551"/>
      <c r="BF22" s="551"/>
      <c r="BG22" s="551"/>
      <c r="BH22" s="551"/>
      <c r="BI22" s="551"/>
      <c r="BJ22" s="551"/>
      <c r="BK22" s="551"/>
      <c r="BL22" s="551"/>
      <c r="BM22" s="552"/>
      <c r="BN22" s="563">
        <v>2400</v>
      </c>
      <c r="BO22" s="564"/>
      <c r="BP22" s="564"/>
      <c r="BQ22" s="564"/>
      <c r="BR22" s="564"/>
      <c r="BS22" s="564"/>
      <c r="BT22" s="564"/>
      <c r="BU22" s="564"/>
      <c r="BV22" s="564"/>
      <c r="BW22" s="564"/>
      <c r="BX22" s="564"/>
      <c r="BY22" s="564"/>
      <c r="BZ22" s="564"/>
      <c r="CA22" s="564"/>
      <c r="CB22" s="565"/>
    </row>
    <row r="23" spans="1:80" x14ac:dyDescent="0.25">
      <c r="A23" s="547">
        <v>8</v>
      </c>
      <c r="B23" s="548"/>
      <c r="C23" s="548"/>
      <c r="D23" s="549"/>
      <c r="E23" s="544" t="s">
        <v>287</v>
      </c>
      <c r="F23" s="545"/>
      <c r="G23" s="545"/>
      <c r="H23" s="545"/>
      <c r="I23" s="545"/>
      <c r="J23" s="545"/>
      <c r="K23" s="545"/>
      <c r="L23" s="545"/>
      <c r="M23" s="545"/>
      <c r="N23" s="545"/>
      <c r="O23" s="545"/>
      <c r="P23" s="545"/>
      <c r="Q23" s="545"/>
      <c r="R23" s="545"/>
      <c r="S23" s="545"/>
      <c r="T23" s="545"/>
      <c r="U23" s="545"/>
      <c r="V23" s="545"/>
      <c r="W23" s="545"/>
      <c r="X23" s="545"/>
      <c r="Y23" s="545"/>
      <c r="Z23" s="545"/>
      <c r="AA23" s="545"/>
      <c r="AB23" s="545"/>
      <c r="AC23" s="545"/>
      <c r="AD23" s="545"/>
      <c r="AE23" s="545"/>
      <c r="AF23" s="545"/>
      <c r="AG23" s="545"/>
      <c r="AH23" s="545"/>
      <c r="AI23" s="545"/>
      <c r="AJ23" s="545"/>
      <c r="AK23" s="545"/>
      <c r="AL23" s="545"/>
      <c r="AM23" s="546"/>
      <c r="AN23" s="535" t="s">
        <v>224</v>
      </c>
      <c r="AO23" s="536"/>
      <c r="AP23" s="536"/>
      <c r="AQ23" s="536"/>
      <c r="AR23" s="536"/>
      <c r="AS23" s="536"/>
      <c r="AT23" s="536"/>
      <c r="AU23" s="536"/>
      <c r="AV23" s="536"/>
      <c r="AW23" s="536"/>
      <c r="AX23" s="536"/>
      <c r="AY23" s="536"/>
      <c r="AZ23" s="536"/>
      <c r="BA23" s="536"/>
      <c r="BB23" s="536"/>
      <c r="BC23" s="537"/>
      <c r="BD23" s="550">
        <v>12</v>
      </c>
      <c r="BE23" s="551"/>
      <c r="BF23" s="551"/>
      <c r="BG23" s="551"/>
      <c r="BH23" s="551"/>
      <c r="BI23" s="551"/>
      <c r="BJ23" s="551"/>
      <c r="BK23" s="551"/>
      <c r="BL23" s="551"/>
      <c r="BM23" s="552"/>
      <c r="BN23" s="563">
        <v>4050</v>
      </c>
      <c r="BO23" s="564"/>
      <c r="BP23" s="564"/>
      <c r="BQ23" s="564"/>
      <c r="BR23" s="564"/>
      <c r="BS23" s="564"/>
      <c r="BT23" s="564"/>
      <c r="BU23" s="564"/>
      <c r="BV23" s="564"/>
      <c r="BW23" s="564"/>
      <c r="BX23" s="564"/>
      <c r="BY23" s="564"/>
      <c r="BZ23" s="564"/>
      <c r="CA23" s="564"/>
      <c r="CB23" s="565"/>
    </row>
    <row r="24" spans="1:80" x14ac:dyDescent="0.25">
      <c r="A24" s="547">
        <v>9</v>
      </c>
      <c r="B24" s="548"/>
      <c r="C24" s="548"/>
      <c r="D24" s="549"/>
      <c r="E24" s="544" t="s">
        <v>306</v>
      </c>
      <c r="F24" s="545"/>
      <c r="G24" s="545"/>
      <c r="H24" s="545"/>
      <c r="I24" s="545"/>
      <c r="J24" s="545"/>
      <c r="K24" s="545"/>
      <c r="L24" s="545"/>
      <c r="M24" s="545"/>
      <c r="N24" s="545"/>
      <c r="O24" s="545"/>
      <c r="P24" s="545"/>
      <c r="Q24" s="545"/>
      <c r="R24" s="545"/>
      <c r="S24" s="545"/>
      <c r="T24" s="545"/>
      <c r="U24" s="545"/>
      <c r="V24" s="545"/>
      <c r="W24" s="545"/>
      <c r="X24" s="545"/>
      <c r="Y24" s="545"/>
      <c r="Z24" s="545"/>
      <c r="AA24" s="545"/>
      <c r="AB24" s="545"/>
      <c r="AC24" s="545"/>
      <c r="AD24" s="545"/>
      <c r="AE24" s="545"/>
      <c r="AF24" s="545"/>
      <c r="AG24" s="545"/>
      <c r="AH24" s="545"/>
      <c r="AI24" s="545"/>
      <c r="AJ24" s="545"/>
      <c r="AK24" s="545"/>
      <c r="AL24" s="545"/>
      <c r="AM24" s="546"/>
      <c r="AN24" s="535" t="s">
        <v>224</v>
      </c>
      <c r="AO24" s="536"/>
      <c r="AP24" s="536"/>
      <c r="AQ24" s="536"/>
      <c r="AR24" s="536"/>
      <c r="AS24" s="536"/>
      <c r="AT24" s="536"/>
      <c r="AU24" s="536"/>
      <c r="AV24" s="536"/>
      <c r="AW24" s="536"/>
      <c r="AX24" s="536"/>
      <c r="AY24" s="536"/>
      <c r="AZ24" s="536"/>
      <c r="BA24" s="536"/>
      <c r="BB24" s="536"/>
      <c r="BC24" s="537"/>
      <c r="BD24" s="550">
        <v>12</v>
      </c>
      <c r="BE24" s="551"/>
      <c r="BF24" s="551"/>
      <c r="BG24" s="551"/>
      <c r="BH24" s="551"/>
      <c r="BI24" s="551"/>
      <c r="BJ24" s="551"/>
      <c r="BK24" s="551"/>
      <c r="BL24" s="551"/>
      <c r="BM24" s="552"/>
      <c r="BN24" s="563">
        <v>1500</v>
      </c>
      <c r="BO24" s="564"/>
      <c r="BP24" s="564"/>
      <c r="BQ24" s="564"/>
      <c r="BR24" s="564"/>
      <c r="BS24" s="564"/>
      <c r="BT24" s="564"/>
      <c r="BU24" s="564"/>
      <c r="BV24" s="564"/>
      <c r="BW24" s="564"/>
      <c r="BX24" s="564"/>
      <c r="BY24" s="564"/>
      <c r="BZ24" s="564"/>
      <c r="CA24" s="564"/>
      <c r="CB24" s="565"/>
    </row>
    <row r="25" spans="1:80" x14ac:dyDescent="0.25">
      <c r="A25" s="547">
        <v>10</v>
      </c>
      <c r="B25" s="548"/>
      <c r="C25" s="548"/>
      <c r="D25" s="549"/>
      <c r="E25" s="544" t="s">
        <v>458</v>
      </c>
      <c r="F25" s="545"/>
      <c r="G25" s="545"/>
      <c r="H25" s="545"/>
      <c r="I25" s="545"/>
      <c r="J25" s="545"/>
      <c r="K25" s="545"/>
      <c r="L25" s="545"/>
      <c r="M25" s="545"/>
      <c r="N25" s="545"/>
      <c r="O25" s="545"/>
      <c r="P25" s="545"/>
      <c r="Q25" s="545"/>
      <c r="R25" s="545"/>
      <c r="S25" s="545"/>
      <c r="T25" s="545"/>
      <c r="U25" s="545"/>
      <c r="V25" s="545"/>
      <c r="W25" s="545"/>
      <c r="X25" s="545"/>
      <c r="Y25" s="545"/>
      <c r="Z25" s="545"/>
      <c r="AA25" s="545"/>
      <c r="AB25" s="545"/>
      <c r="AC25" s="545"/>
      <c r="AD25" s="545"/>
      <c r="AE25" s="545"/>
      <c r="AF25" s="545"/>
      <c r="AG25" s="545"/>
      <c r="AH25" s="545"/>
      <c r="AI25" s="545"/>
      <c r="AJ25" s="545"/>
      <c r="AK25" s="545"/>
      <c r="AL25" s="545"/>
      <c r="AM25" s="546"/>
      <c r="AN25" s="547" t="s">
        <v>459</v>
      </c>
      <c r="AO25" s="548"/>
      <c r="AP25" s="548"/>
      <c r="AQ25" s="548"/>
      <c r="AR25" s="548"/>
      <c r="AS25" s="548"/>
      <c r="AT25" s="548"/>
      <c r="AU25" s="548"/>
      <c r="AV25" s="548"/>
      <c r="AW25" s="548"/>
      <c r="AX25" s="548"/>
      <c r="AY25" s="548"/>
      <c r="AZ25" s="548"/>
      <c r="BA25" s="548"/>
      <c r="BB25" s="548"/>
      <c r="BC25" s="549"/>
      <c r="BD25" s="550">
        <v>1</v>
      </c>
      <c r="BE25" s="551"/>
      <c r="BF25" s="551"/>
      <c r="BG25" s="551"/>
      <c r="BH25" s="551"/>
      <c r="BI25" s="551"/>
      <c r="BJ25" s="551"/>
      <c r="BK25" s="551"/>
      <c r="BL25" s="551"/>
      <c r="BM25" s="552"/>
      <c r="BN25" s="556">
        <v>5000</v>
      </c>
      <c r="BO25" s="557"/>
      <c r="BP25" s="557"/>
      <c r="BQ25" s="557"/>
      <c r="BR25" s="557"/>
      <c r="BS25" s="557"/>
      <c r="BT25" s="557"/>
      <c r="BU25" s="557"/>
      <c r="BV25" s="557"/>
      <c r="BW25" s="557"/>
      <c r="BX25" s="557"/>
      <c r="BY25" s="557"/>
      <c r="BZ25" s="557"/>
      <c r="CA25" s="557"/>
      <c r="CB25" s="558"/>
    </row>
    <row r="26" spans="1:80" x14ac:dyDescent="0.25">
      <c r="A26" s="425">
        <v>11</v>
      </c>
      <c r="B26" s="426"/>
      <c r="C26" s="426"/>
      <c r="D26" s="427"/>
      <c r="E26" s="432" t="s">
        <v>418</v>
      </c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33"/>
      <c r="AL26" s="433"/>
      <c r="AM26" s="434"/>
      <c r="AN26" s="425" t="s">
        <v>224</v>
      </c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26"/>
      <c r="AZ26" s="426"/>
      <c r="BA26" s="426"/>
      <c r="BB26" s="426"/>
      <c r="BC26" s="427"/>
      <c r="BD26" s="407">
        <v>6</v>
      </c>
      <c r="BE26" s="408"/>
      <c r="BF26" s="408"/>
      <c r="BG26" s="408"/>
      <c r="BH26" s="408"/>
      <c r="BI26" s="408"/>
      <c r="BJ26" s="408"/>
      <c r="BK26" s="408"/>
      <c r="BL26" s="408"/>
      <c r="BM26" s="409"/>
      <c r="BN26" s="523">
        <v>2100</v>
      </c>
      <c r="BO26" s="524"/>
      <c r="BP26" s="524"/>
      <c r="BQ26" s="524"/>
      <c r="BR26" s="524"/>
      <c r="BS26" s="524"/>
      <c r="BT26" s="524"/>
      <c r="BU26" s="524"/>
      <c r="BV26" s="524"/>
      <c r="BW26" s="524"/>
      <c r="BX26" s="524"/>
      <c r="BY26" s="524"/>
      <c r="BZ26" s="524"/>
      <c r="CA26" s="524"/>
      <c r="CB26" s="525"/>
    </row>
    <row r="27" spans="1:80" x14ac:dyDescent="0.25">
      <c r="A27" s="526"/>
      <c r="B27" s="527"/>
      <c r="C27" s="527"/>
      <c r="D27" s="528"/>
      <c r="E27" s="529" t="s">
        <v>120</v>
      </c>
      <c r="F27" s="530"/>
      <c r="G27" s="530"/>
      <c r="H27" s="530"/>
      <c r="I27" s="530"/>
      <c r="J27" s="530"/>
      <c r="K27" s="530"/>
      <c r="L27" s="530"/>
      <c r="M27" s="530"/>
      <c r="N27" s="530"/>
      <c r="O27" s="530"/>
      <c r="P27" s="530"/>
      <c r="Q27" s="530"/>
      <c r="R27" s="530"/>
      <c r="S27" s="530"/>
      <c r="T27" s="530"/>
      <c r="U27" s="530"/>
      <c r="V27" s="530"/>
      <c r="W27" s="530"/>
      <c r="X27" s="530"/>
      <c r="Y27" s="530"/>
      <c r="Z27" s="530"/>
      <c r="AA27" s="530"/>
      <c r="AB27" s="530"/>
      <c r="AC27" s="530"/>
      <c r="AD27" s="530"/>
      <c r="AE27" s="530"/>
      <c r="AF27" s="530"/>
      <c r="AG27" s="530"/>
      <c r="AH27" s="530"/>
      <c r="AI27" s="530"/>
      <c r="AJ27" s="530"/>
      <c r="AK27" s="530"/>
      <c r="AL27" s="530"/>
      <c r="AM27" s="531"/>
      <c r="AN27" s="535" t="s">
        <v>9</v>
      </c>
      <c r="AO27" s="536"/>
      <c r="AP27" s="536"/>
      <c r="AQ27" s="536"/>
      <c r="AR27" s="536"/>
      <c r="AS27" s="536"/>
      <c r="AT27" s="536"/>
      <c r="AU27" s="536"/>
      <c r="AV27" s="536"/>
      <c r="AW27" s="536"/>
      <c r="AX27" s="536"/>
      <c r="AY27" s="536"/>
      <c r="AZ27" s="536"/>
      <c r="BA27" s="536"/>
      <c r="BB27" s="536"/>
      <c r="BC27" s="537"/>
      <c r="BD27" s="538" t="s">
        <v>9</v>
      </c>
      <c r="BE27" s="539"/>
      <c r="BF27" s="539"/>
      <c r="BG27" s="539"/>
      <c r="BH27" s="539"/>
      <c r="BI27" s="539"/>
      <c r="BJ27" s="539"/>
      <c r="BK27" s="539"/>
      <c r="BL27" s="539"/>
      <c r="BM27" s="540"/>
      <c r="BN27" s="541">
        <f>SUM(BN16:CB26)</f>
        <v>75095</v>
      </c>
      <c r="BO27" s="542"/>
      <c r="BP27" s="542"/>
      <c r="BQ27" s="542"/>
      <c r="BR27" s="542"/>
      <c r="BS27" s="542"/>
      <c r="BT27" s="542"/>
      <c r="BU27" s="542"/>
      <c r="BV27" s="542"/>
      <c r="BW27" s="542"/>
      <c r="BX27" s="542"/>
      <c r="BY27" s="542"/>
      <c r="BZ27" s="542"/>
      <c r="CA27" s="542"/>
      <c r="CB27" s="543"/>
    </row>
    <row r="28" spans="1:80" x14ac:dyDescent="0.25">
      <c r="A28" s="526"/>
      <c r="B28" s="527"/>
      <c r="C28" s="527"/>
      <c r="D28" s="528"/>
      <c r="E28" s="529" t="s">
        <v>121</v>
      </c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0"/>
      <c r="AC28" s="530"/>
      <c r="AD28" s="530"/>
      <c r="AE28" s="530"/>
      <c r="AF28" s="530"/>
      <c r="AG28" s="530"/>
      <c r="AH28" s="530"/>
      <c r="AI28" s="530"/>
      <c r="AJ28" s="530"/>
      <c r="AK28" s="530"/>
      <c r="AL28" s="530"/>
      <c r="AM28" s="531"/>
      <c r="AN28" s="535" t="s">
        <v>9</v>
      </c>
      <c r="AO28" s="536"/>
      <c r="AP28" s="536"/>
      <c r="AQ28" s="536"/>
      <c r="AR28" s="536"/>
      <c r="AS28" s="536"/>
      <c r="AT28" s="536"/>
      <c r="AU28" s="536"/>
      <c r="AV28" s="536"/>
      <c r="AW28" s="536"/>
      <c r="AX28" s="536"/>
      <c r="AY28" s="536"/>
      <c r="AZ28" s="536"/>
      <c r="BA28" s="536"/>
      <c r="BB28" s="536"/>
      <c r="BC28" s="537"/>
      <c r="BD28" s="538" t="s">
        <v>9</v>
      </c>
      <c r="BE28" s="539"/>
      <c r="BF28" s="539"/>
      <c r="BG28" s="539"/>
      <c r="BH28" s="539"/>
      <c r="BI28" s="539"/>
      <c r="BJ28" s="539"/>
      <c r="BK28" s="539"/>
      <c r="BL28" s="539"/>
      <c r="BM28" s="540"/>
      <c r="BN28" s="633">
        <f>BN27</f>
        <v>75095</v>
      </c>
      <c r="BO28" s="634"/>
      <c r="BP28" s="634"/>
      <c r="BQ28" s="634"/>
      <c r="BR28" s="634"/>
      <c r="BS28" s="634"/>
      <c r="BT28" s="634"/>
      <c r="BU28" s="634"/>
      <c r="BV28" s="634"/>
      <c r="BW28" s="634"/>
      <c r="BX28" s="634"/>
      <c r="BY28" s="634"/>
      <c r="BZ28" s="634"/>
      <c r="CA28" s="634"/>
      <c r="CB28" s="635"/>
    </row>
    <row r="29" spans="1:80" s="17" customFormat="1" ht="15.6" x14ac:dyDescent="0.3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</row>
    <row r="30" spans="1:80" s="23" customFormat="1" ht="34.5" customHeight="1" x14ac:dyDescent="0.3">
      <c r="A30" s="428" t="s">
        <v>523</v>
      </c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8"/>
      <c r="Y30" s="428"/>
      <c r="Z30" s="428"/>
      <c r="AA30" s="428"/>
      <c r="AB30" s="428"/>
      <c r="AC30" s="428"/>
      <c r="AD30" s="428"/>
      <c r="AE30" s="428"/>
      <c r="AF30" s="428"/>
      <c r="AG30" s="428"/>
      <c r="AH30" s="428"/>
      <c r="AI30" s="428"/>
      <c r="AJ30" s="428"/>
      <c r="AK30" s="428"/>
      <c r="AL30" s="428"/>
      <c r="AM30" s="428"/>
      <c r="AN30" s="428"/>
      <c r="AO30" s="428"/>
      <c r="AP30" s="428"/>
      <c r="AQ30" s="428"/>
      <c r="AR30" s="428"/>
      <c r="AS30" s="428"/>
      <c r="AT30" s="428"/>
      <c r="AU30" s="428"/>
      <c r="AV30" s="428"/>
      <c r="AW30" s="428"/>
      <c r="AX30" s="428"/>
      <c r="AY30" s="428"/>
      <c r="AZ30" s="428"/>
      <c r="BA30" s="428"/>
      <c r="BB30" s="428"/>
      <c r="BC30" s="428"/>
      <c r="BD30" s="428"/>
      <c r="BE30" s="428"/>
      <c r="BF30" s="428"/>
      <c r="BG30" s="428"/>
      <c r="BH30" s="428"/>
      <c r="BI30" s="428"/>
      <c r="BJ30" s="428"/>
      <c r="BK30" s="428"/>
      <c r="BL30" s="428"/>
      <c r="BM30" s="428"/>
      <c r="BN30" s="428"/>
      <c r="BO30" s="428"/>
      <c r="BP30" s="428"/>
      <c r="BQ30" s="428"/>
      <c r="BR30" s="428"/>
      <c r="BS30" s="428"/>
      <c r="BT30" s="428"/>
      <c r="BU30" s="428"/>
      <c r="BV30" s="428"/>
      <c r="BW30" s="428"/>
      <c r="BX30" s="428"/>
      <c r="BY30" s="428"/>
      <c r="BZ30" s="428"/>
      <c r="CA30" s="428"/>
      <c r="CB30" s="428"/>
    </row>
    <row r="31" spans="1:80" s="25" customFormat="1" ht="7.8" x14ac:dyDescent="0.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</row>
    <row r="32" spans="1:80" x14ac:dyDescent="0.25">
      <c r="A32" s="386" t="s">
        <v>88</v>
      </c>
      <c r="B32" s="387"/>
      <c r="C32" s="387"/>
      <c r="D32" s="388"/>
      <c r="E32" s="386" t="s">
        <v>122</v>
      </c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87"/>
      <c r="T32" s="387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7"/>
      <c r="AN32" s="387"/>
      <c r="AO32" s="387"/>
      <c r="AP32" s="387"/>
      <c r="AQ32" s="387"/>
      <c r="AR32" s="387"/>
      <c r="AS32" s="387"/>
      <c r="AT32" s="387"/>
      <c r="AU32" s="387"/>
      <c r="AV32" s="387"/>
      <c r="AW32" s="387"/>
      <c r="AX32" s="387"/>
      <c r="AY32" s="387"/>
      <c r="AZ32" s="387"/>
      <c r="BA32" s="387"/>
      <c r="BB32" s="387"/>
      <c r="BC32" s="388"/>
      <c r="BD32" s="386" t="s">
        <v>124</v>
      </c>
      <c r="BE32" s="387"/>
      <c r="BF32" s="387"/>
      <c r="BG32" s="387"/>
      <c r="BH32" s="387"/>
      <c r="BI32" s="387"/>
      <c r="BJ32" s="387"/>
      <c r="BK32" s="387"/>
      <c r="BL32" s="387"/>
      <c r="BM32" s="388"/>
      <c r="BN32" s="386" t="s">
        <v>194</v>
      </c>
      <c r="BO32" s="387"/>
      <c r="BP32" s="387"/>
      <c r="BQ32" s="387"/>
      <c r="BR32" s="387"/>
      <c r="BS32" s="387"/>
      <c r="BT32" s="387"/>
      <c r="BU32" s="387"/>
      <c r="BV32" s="387"/>
      <c r="BW32" s="387"/>
      <c r="BX32" s="387"/>
      <c r="BY32" s="387"/>
      <c r="BZ32" s="387"/>
      <c r="CA32" s="387"/>
      <c r="CB32" s="388"/>
    </row>
    <row r="33" spans="1:98" x14ac:dyDescent="0.25">
      <c r="A33" s="383" t="s">
        <v>95</v>
      </c>
      <c r="B33" s="384"/>
      <c r="C33" s="384"/>
      <c r="D33" s="385"/>
      <c r="E33" s="383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384"/>
      <c r="AK33" s="384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/>
      <c r="AV33" s="384"/>
      <c r="AW33" s="384"/>
      <c r="AX33" s="384"/>
      <c r="AY33" s="384"/>
      <c r="AZ33" s="384"/>
      <c r="BA33" s="384"/>
      <c r="BB33" s="384"/>
      <c r="BC33" s="385"/>
      <c r="BD33" s="383" t="s">
        <v>225</v>
      </c>
      <c r="BE33" s="384"/>
      <c r="BF33" s="384"/>
      <c r="BG33" s="384"/>
      <c r="BH33" s="384"/>
      <c r="BI33" s="384"/>
      <c r="BJ33" s="384"/>
      <c r="BK33" s="384"/>
      <c r="BL33" s="384"/>
      <c r="BM33" s="385"/>
      <c r="BN33" s="383" t="s">
        <v>226</v>
      </c>
      <c r="BO33" s="384"/>
      <c r="BP33" s="384"/>
      <c r="BQ33" s="384"/>
      <c r="BR33" s="384"/>
      <c r="BS33" s="384"/>
      <c r="BT33" s="384"/>
      <c r="BU33" s="384"/>
      <c r="BV33" s="384"/>
      <c r="BW33" s="384"/>
      <c r="BX33" s="384"/>
      <c r="BY33" s="384"/>
      <c r="BZ33" s="384"/>
      <c r="CA33" s="384"/>
      <c r="CB33" s="385"/>
    </row>
    <row r="34" spans="1:98" x14ac:dyDescent="0.25">
      <c r="A34" s="392">
        <v>1</v>
      </c>
      <c r="B34" s="393"/>
      <c r="C34" s="393"/>
      <c r="D34" s="394"/>
      <c r="E34" s="392">
        <v>2</v>
      </c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3"/>
      <c r="AH34" s="393"/>
      <c r="AI34" s="393"/>
      <c r="AJ34" s="393"/>
      <c r="AK34" s="393"/>
      <c r="AL34" s="393"/>
      <c r="AM34" s="393"/>
      <c r="AN34" s="393"/>
      <c r="AO34" s="393"/>
      <c r="AP34" s="393"/>
      <c r="AQ34" s="393"/>
      <c r="AR34" s="393"/>
      <c r="AS34" s="393"/>
      <c r="AT34" s="393"/>
      <c r="AU34" s="393"/>
      <c r="AV34" s="393"/>
      <c r="AW34" s="393"/>
      <c r="AX34" s="393"/>
      <c r="AY34" s="393"/>
      <c r="AZ34" s="393"/>
      <c r="BA34" s="393"/>
      <c r="BB34" s="393"/>
      <c r="BC34" s="394"/>
      <c r="BD34" s="392">
        <v>3</v>
      </c>
      <c r="BE34" s="393"/>
      <c r="BF34" s="393"/>
      <c r="BG34" s="393"/>
      <c r="BH34" s="393"/>
      <c r="BI34" s="393"/>
      <c r="BJ34" s="393"/>
      <c r="BK34" s="393"/>
      <c r="BL34" s="393"/>
      <c r="BM34" s="394"/>
      <c r="BN34" s="559">
        <v>4</v>
      </c>
      <c r="BO34" s="560"/>
      <c r="BP34" s="560"/>
      <c r="BQ34" s="560"/>
      <c r="BR34" s="560"/>
      <c r="BS34" s="560"/>
      <c r="BT34" s="560"/>
      <c r="BU34" s="560"/>
      <c r="BV34" s="560"/>
      <c r="BW34" s="560"/>
      <c r="BX34" s="560"/>
      <c r="BY34" s="560"/>
      <c r="BZ34" s="560"/>
      <c r="CA34" s="560"/>
      <c r="CB34" s="561"/>
    </row>
    <row r="35" spans="1:98" x14ac:dyDescent="0.25">
      <c r="A35" s="425"/>
      <c r="B35" s="426"/>
      <c r="C35" s="426"/>
      <c r="D35" s="427"/>
      <c r="E35" s="422" t="s">
        <v>424</v>
      </c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3"/>
      <c r="AH35" s="423"/>
      <c r="AI35" s="423"/>
      <c r="AJ35" s="423"/>
      <c r="AK35" s="423"/>
      <c r="AL35" s="423"/>
      <c r="AM35" s="423"/>
      <c r="AN35" s="423"/>
      <c r="AO35" s="423"/>
      <c r="AP35" s="423"/>
      <c r="AQ35" s="423"/>
      <c r="AR35" s="423"/>
      <c r="AS35" s="423"/>
      <c r="AT35" s="423"/>
      <c r="AU35" s="423"/>
      <c r="AV35" s="423"/>
      <c r="AW35" s="423"/>
      <c r="AX35" s="423"/>
      <c r="AY35" s="423"/>
      <c r="AZ35" s="423"/>
      <c r="BA35" s="423"/>
      <c r="BB35" s="423"/>
      <c r="BC35" s="424"/>
      <c r="BD35" s="407">
        <v>2</v>
      </c>
      <c r="BE35" s="408"/>
      <c r="BF35" s="408"/>
      <c r="BG35" s="408"/>
      <c r="BH35" s="408"/>
      <c r="BI35" s="408"/>
      <c r="BJ35" s="408"/>
      <c r="BK35" s="408"/>
      <c r="BL35" s="408"/>
      <c r="BM35" s="409"/>
      <c r="BN35" s="541">
        <v>166</v>
      </c>
      <c r="BO35" s="542"/>
      <c r="BP35" s="542"/>
      <c r="BQ35" s="542"/>
      <c r="BR35" s="542"/>
      <c r="BS35" s="542"/>
      <c r="BT35" s="542"/>
      <c r="BU35" s="542"/>
      <c r="BV35" s="542"/>
      <c r="BW35" s="542"/>
      <c r="BX35" s="542"/>
      <c r="BY35" s="542"/>
      <c r="BZ35" s="542"/>
      <c r="CA35" s="542"/>
      <c r="CB35" s="543"/>
    </row>
    <row r="36" spans="1:98" x14ac:dyDescent="0.25">
      <c r="A36" s="432"/>
      <c r="B36" s="433"/>
      <c r="C36" s="433"/>
      <c r="D36" s="434"/>
      <c r="E36" s="413" t="s">
        <v>120</v>
      </c>
      <c r="F36" s="414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4"/>
      <c r="AG36" s="414"/>
      <c r="AH36" s="414"/>
      <c r="AI36" s="414"/>
      <c r="AJ36" s="414"/>
      <c r="AK36" s="414"/>
      <c r="AL36" s="414"/>
      <c r="AM36" s="414"/>
      <c r="AN36" s="414"/>
      <c r="AO36" s="414"/>
      <c r="AP36" s="414"/>
      <c r="AQ36" s="414"/>
      <c r="AR36" s="414"/>
      <c r="AS36" s="414"/>
      <c r="AT36" s="414"/>
      <c r="AU36" s="414"/>
      <c r="AV36" s="414"/>
      <c r="AW36" s="414"/>
      <c r="AX36" s="414"/>
      <c r="AY36" s="414"/>
      <c r="AZ36" s="414"/>
      <c r="BA36" s="414"/>
      <c r="BB36" s="414"/>
      <c r="BC36" s="415"/>
      <c r="BD36" s="407" t="s">
        <v>9</v>
      </c>
      <c r="BE36" s="408"/>
      <c r="BF36" s="408"/>
      <c r="BG36" s="408"/>
      <c r="BH36" s="408"/>
      <c r="BI36" s="408"/>
      <c r="BJ36" s="408"/>
      <c r="BK36" s="408"/>
      <c r="BL36" s="408"/>
      <c r="BM36" s="409"/>
      <c r="BN36" s="419">
        <f>SUM(BN35:CB35)</f>
        <v>166</v>
      </c>
      <c r="BO36" s="420"/>
      <c r="BP36" s="420"/>
      <c r="BQ36" s="420"/>
      <c r="BR36" s="420"/>
      <c r="BS36" s="420"/>
      <c r="BT36" s="420"/>
      <c r="BU36" s="420"/>
      <c r="BV36" s="420"/>
      <c r="BW36" s="420"/>
      <c r="BX36" s="420"/>
      <c r="BY36" s="420"/>
      <c r="BZ36" s="420"/>
      <c r="CA36" s="420"/>
      <c r="CB36" s="421"/>
    </row>
    <row r="37" spans="1:98" x14ac:dyDescent="0.25">
      <c r="A37" s="432"/>
      <c r="B37" s="433"/>
      <c r="C37" s="433"/>
      <c r="D37" s="434"/>
      <c r="E37" s="413" t="s">
        <v>121</v>
      </c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4"/>
      <c r="AI37" s="414"/>
      <c r="AJ37" s="414"/>
      <c r="AK37" s="414"/>
      <c r="AL37" s="414"/>
      <c r="AM37" s="414"/>
      <c r="AN37" s="414"/>
      <c r="AO37" s="414"/>
      <c r="AP37" s="414"/>
      <c r="AQ37" s="414"/>
      <c r="AR37" s="414"/>
      <c r="AS37" s="414"/>
      <c r="AT37" s="414"/>
      <c r="AU37" s="414"/>
      <c r="AV37" s="414"/>
      <c r="AW37" s="414"/>
      <c r="AX37" s="414"/>
      <c r="AY37" s="414"/>
      <c r="AZ37" s="414"/>
      <c r="BA37" s="414"/>
      <c r="BB37" s="414"/>
      <c r="BC37" s="415"/>
      <c r="BD37" s="407" t="s">
        <v>9</v>
      </c>
      <c r="BE37" s="408"/>
      <c r="BF37" s="408"/>
      <c r="BG37" s="408"/>
      <c r="BH37" s="408"/>
      <c r="BI37" s="408"/>
      <c r="BJ37" s="408"/>
      <c r="BK37" s="408"/>
      <c r="BL37" s="408"/>
      <c r="BM37" s="409"/>
      <c r="BN37" s="416">
        <f>BN36</f>
        <v>166</v>
      </c>
      <c r="BO37" s="417"/>
      <c r="BP37" s="417"/>
      <c r="BQ37" s="417"/>
      <c r="BR37" s="417"/>
      <c r="BS37" s="417"/>
      <c r="BT37" s="417"/>
      <c r="BU37" s="417"/>
      <c r="BV37" s="417"/>
      <c r="BW37" s="417"/>
      <c r="BX37" s="417"/>
      <c r="BY37" s="417"/>
      <c r="BZ37" s="417"/>
      <c r="CA37" s="417"/>
      <c r="CB37" s="418"/>
      <c r="CT37" s="33">
        <f>'[1]Лист 1 '!H88</f>
        <v>280489</v>
      </c>
    </row>
    <row r="38" spans="1:98" s="23" customFormat="1" ht="21.75" customHeight="1" x14ac:dyDescent="0.3">
      <c r="A38" s="389" t="s">
        <v>521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</row>
    <row r="39" spans="1:98" s="23" customFormat="1" ht="22.5" customHeight="1" x14ac:dyDescent="0.3">
      <c r="A39" s="562"/>
      <c r="B39" s="562"/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O39" s="562"/>
      <c r="P39" s="562"/>
      <c r="Q39" s="562"/>
      <c r="R39" s="562"/>
      <c r="S39" s="562"/>
      <c r="T39" s="562"/>
      <c r="U39" s="562"/>
      <c r="V39" s="562"/>
      <c r="W39" s="562"/>
      <c r="X39" s="562"/>
      <c r="Y39" s="562"/>
      <c r="Z39" s="562"/>
      <c r="AA39" s="562"/>
      <c r="AB39" s="562"/>
      <c r="AC39" s="562"/>
      <c r="AD39" s="562"/>
      <c r="AE39" s="562"/>
      <c r="AF39" s="562"/>
      <c r="AG39" s="562"/>
      <c r="AH39" s="562"/>
      <c r="AI39" s="562"/>
      <c r="AJ39" s="562"/>
      <c r="AK39" s="562"/>
      <c r="AL39" s="562"/>
      <c r="AM39" s="562"/>
      <c r="AN39" s="562"/>
      <c r="AO39" s="562"/>
      <c r="AP39" s="562"/>
      <c r="AQ39" s="562"/>
      <c r="AR39" s="562"/>
      <c r="AS39" s="562"/>
      <c r="AT39" s="562"/>
      <c r="AU39" s="562"/>
      <c r="AV39" s="562"/>
      <c r="AW39" s="562"/>
      <c r="AX39" s="562"/>
      <c r="AY39" s="562"/>
      <c r="AZ39" s="562"/>
      <c r="BA39" s="562"/>
      <c r="BB39" s="562"/>
      <c r="BC39" s="562"/>
      <c r="BD39" s="562"/>
      <c r="BE39" s="562"/>
      <c r="BF39" s="562"/>
      <c r="BG39" s="562"/>
      <c r="BH39" s="562"/>
      <c r="BI39" s="562"/>
      <c r="BJ39" s="562"/>
      <c r="BK39" s="562"/>
      <c r="BL39" s="562"/>
      <c r="BM39" s="562"/>
      <c r="BN39" s="562"/>
      <c r="BO39" s="562"/>
      <c r="BP39" s="562"/>
      <c r="BQ39" s="562"/>
      <c r="BR39" s="562"/>
      <c r="BS39" s="562"/>
      <c r="BT39" s="562"/>
      <c r="BU39" s="562"/>
      <c r="BV39" s="562"/>
      <c r="BW39" s="562"/>
      <c r="BX39" s="562"/>
      <c r="BY39" s="562"/>
      <c r="BZ39" s="562"/>
      <c r="CA39" s="562"/>
      <c r="CB39" s="562"/>
    </row>
    <row r="40" spans="1:98" s="25" customFormat="1" ht="7.8" x14ac:dyDescent="0.15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</row>
    <row r="41" spans="1:98" x14ac:dyDescent="0.25">
      <c r="A41" s="572" t="s">
        <v>88</v>
      </c>
      <c r="B41" s="573"/>
      <c r="C41" s="573"/>
      <c r="D41" s="574"/>
      <c r="E41" s="572" t="s">
        <v>122</v>
      </c>
      <c r="F41" s="573"/>
      <c r="G41" s="573"/>
      <c r="H41" s="573"/>
      <c r="I41" s="573"/>
      <c r="J41" s="573"/>
      <c r="K41" s="573"/>
      <c r="L41" s="573"/>
      <c r="M41" s="573"/>
      <c r="N41" s="573"/>
      <c r="O41" s="573"/>
      <c r="P41" s="573"/>
      <c r="Q41" s="573"/>
      <c r="R41" s="573"/>
      <c r="S41" s="573"/>
      <c r="T41" s="573"/>
      <c r="U41" s="573"/>
      <c r="V41" s="573"/>
      <c r="W41" s="573"/>
      <c r="X41" s="573"/>
      <c r="Y41" s="573"/>
      <c r="Z41" s="573"/>
      <c r="AA41" s="573"/>
      <c r="AB41" s="573"/>
      <c r="AC41" s="573"/>
      <c r="AD41" s="573"/>
      <c r="AE41" s="573"/>
      <c r="AF41" s="573"/>
      <c r="AG41" s="573"/>
      <c r="AH41" s="573"/>
      <c r="AI41" s="573"/>
      <c r="AJ41" s="573"/>
      <c r="AK41" s="573"/>
      <c r="AL41" s="573"/>
      <c r="AM41" s="573"/>
      <c r="AN41" s="573"/>
      <c r="AO41" s="573"/>
      <c r="AP41" s="573"/>
      <c r="AQ41" s="573"/>
      <c r="AR41" s="573"/>
      <c r="AS41" s="573"/>
      <c r="AT41" s="573"/>
      <c r="AU41" s="573"/>
      <c r="AV41" s="573"/>
      <c r="AW41" s="573"/>
      <c r="AX41" s="573"/>
      <c r="AY41" s="573"/>
      <c r="AZ41" s="573"/>
      <c r="BA41" s="573"/>
      <c r="BB41" s="573"/>
      <c r="BC41" s="574"/>
      <c r="BD41" s="572" t="s">
        <v>124</v>
      </c>
      <c r="BE41" s="573"/>
      <c r="BF41" s="573"/>
      <c r="BG41" s="573"/>
      <c r="BH41" s="573"/>
      <c r="BI41" s="573"/>
      <c r="BJ41" s="573"/>
      <c r="BK41" s="573"/>
      <c r="BL41" s="573"/>
      <c r="BM41" s="574"/>
      <c r="BN41" s="572" t="s">
        <v>194</v>
      </c>
      <c r="BO41" s="573"/>
      <c r="BP41" s="573"/>
      <c r="BQ41" s="573"/>
      <c r="BR41" s="573"/>
      <c r="BS41" s="573"/>
      <c r="BT41" s="573"/>
      <c r="BU41" s="573"/>
      <c r="BV41" s="573"/>
      <c r="BW41" s="573"/>
      <c r="BX41" s="573"/>
      <c r="BY41" s="573"/>
      <c r="BZ41" s="573"/>
      <c r="CA41" s="573"/>
      <c r="CB41" s="574"/>
    </row>
    <row r="42" spans="1:98" x14ac:dyDescent="0.25">
      <c r="A42" s="532" t="s">
        <v>95</v>
      </c>
      <c r="B42" s="533"/>
      <c r="C42" s="533"/>
      <c r="D42" s="534"/>
      <c r="E42" s="532"/>
      <c r="F42" s="533"/>
      <c r="G42" s="533"/>
      <c r="H42" s="533"/>
      <c r="I42" s="533"/>
      <c r="J42" s="533"/>
      <c r="K42" s="533"/>
      <c r="L42" s="533"/>
      <c r="M42" s="533"/>
      <c r="N42" s="533"/>
      <c r="O42" s="533"/>
      <c r="P42" s="533"/>
      <c r="Q42" s="533"/>
      <c r="R42" s="533"/>
      <c r="S42" s="533"/>
      <c r="T42" s="533"/>
      <c r="U42" s="533"/>
      <c r="V42" s="533"/>
      <c r="W42" s="533"/>
      <c r="X42" s="533"/>
      <c r="Y42" s="533"/>
      <c r="Z42" s="533"/>
      <c r="AA42" s="533"/>
      <c r="AB42" s="533"/>
      <c r="AC42" s="533"/>
      <c r="AD42" s="533"/>
      <c r="AE42" s="533"/>
      <c r="AF42" s="533"/>
      <c r="AG42" s="533"/>
      <c r="AH42" s="533"/>
      <c r="AI42" s="533"/>
      <c r="AJ42" s="533"/>
      <c r="AK42" s="533"/>
      <c r="AL42" s="533"/>
      <c r="AM42" s="533"/>
      <c r="AN42" s="533"/>
      <c r="AO42" s="533"/>
      <c r="AP42" s="533"/>
      <c r="AQ42" s="533"/>
      <c r="AR42" s="533"/>
      <c r="AS42" s="533"/>
      <c r="AT42" s="533"/>
      <c r="AU42" s="533"/>
      <c r="AV42" s="533"/>
      <c r="AW42" s="533"/>
      <c r="AX42" s="533"/>
      <c r="AY42" s="533"/>
      <c r="AZ42" s="533"/>
      <c r="BA42" s="533"/>
      <c r="BB42" s="533"/>
      <c r="BC42" s="534"/>
      <c r="BD42" s="532" t="s">
        <v>225</v>
      </c>
      <c r="BE42" s="533"/>
      <c r="BF42" s="533"/>
      <c r="BG42" s="533"/>
      <c r="BH42" s="533"/>
      <c r="BI42" s="533"/>
      <c r="BJ42" s="533"/>
      <c r="BK42" s="533"/>
      <c r="BL42" s="533"/>
      <c r="BM42" s="534"/>
      <c r="BN42" s="532" t="s">
        <v>226</v>
      </c>
      <c r="BO42" s="533"/>
      <c r="BP42" s="533"/>
      <c r="BQ42" s="533"/>
      <c r="BR42" s="533"/>
      <c r="BS42" s="533"/>
      <c r="BT42" s="533"/>
      <c r="BU42" s="533"/>
      <c r="BV42" s="533"/>
      <c r="BW42" s="533"/>
      <c r="BX42" s="533"/>
      <c r="BY42" s="533"/>
      <c r="BZ42" s="533"/>
      <c r="CA42" s="533"/>
      <c r="CB42" s="534"/>
    </row>
    <row r="43" spans="1:98" x14ac:dyDescent="0.25">
      <c r="A43" s="566">
        <v>1</v>
      </c>
      <c r="B43" s="567"/>
      <c r="C43" s="567"/>
      <c r="D43" s="568"/>
      <c r="E43" s="566">
        <v>2</v>
      </c>
      <c r="F43" s="567"/>
      <c r="G43" s="567"/>
      <c r="H43" s="567"/>
      <c r="I43" s="567"/>
      <c r="J43" s="567"/>
      <c r="K43" s="567"/>
      <c r="L43" s="567"/>
      <c r="M43" s="567"/>
      <c r="N43" s="567"/>
      <c r="O43" s="567"/>
      <c r="P43" s="567"/>
      <c r="Q43" s="567"/>
      <c r="R43" s="567"/>
      <c r="S43" s="567"/>
      <c r="T43" s="567"/>
      <c r="U43" s="567"/>
      <c r="V43" s="567"/>
      <c r="W43" s="567"/>
      <c r="X43" s="567"/>
      <c r="Y43" s="567"/>
      <c r="Z43" s="567"/>
      <c r="AA43" s="567"/>
      <c r="AB43" s="567"/>
      <c r="AC43" s="567"/>
      <c r="AD43" s="567"/>
      <c r="AE43" s="567"/>
      <c r="AF43" s="567"/>
      <c r="AG43" s="567"/>
      <c r="AH43" s="567"/>
      <c r="AI43" s="567"/>
      <c r="AJ43" s="567"/>
      <c r="AK43" s="567"/>
      <c r="AL43" s="567"/>
      <c r="AM43" s="567"/>
      <c r="AN43" s="567"/>
      <c r="AO43" s="567"/>
      <c r="AP43" s="567"/>
      <c r="AQ43" s="567"/>
      <c r="AR43" s="567"/>
      <c r="AS43" s="567"/>
      <c r="AT43" s="567"/>
      <c r="AU43" s="567"/>
      <c r="AV43" s="567"/>
      <c r="AW43" s="567"/>
      <c r="AX43" s="567"/>
      <c r="AY43" s="567"/>
      <c r="AZ43" s="567"/>
      <c r="BA43" s="567"/>
      <c r="BB43" s="567"/>
      <c r="BC43" s="568"/>
      <c r="BD43" s="566">
        <v>3</v>
      </c>
      <c r="BE43" s="567"/>
      <c r="BF43" s="567"/>
      <c r="BG43" s="567"/>
      <c r="BH43" s="567"/>
      <c r="BI43" s="567"/>
      <c r="BJ43" s="567"/>
      <c r="BK43" s="567"/>
      <c r="BL43" s="567"/>
      <c r="BM43" s="568"/>
      <c r="BN43" s="569">
        <v>4</v>
      </c>
      <c r="BO43" s="570"/>
      <c r="BP43" s="570"/>
      <c r="BQ43" s="570"/>
      <c r="BR43" s="570"/>
      <c r="BS43" s="570"/>
      <c r="BT43" s="570"/>
      <c r="BU43" s="570"/>
      <c r="BV43" s="570"/>
      <c r="BW43" s="570"/>
      <c r="BX43" s="570"/>
      <c r="BY43" s="570"/>
      <c r="BZ43" s="570"/>
      <c r="CA43" s="570"/>
      <c r="CB43" s="571"/>
    </row>
    <row r="44" spans="1:98" x14ac:dyDescent="0.25">
      <c r="A44" s="535">
        <v>1</v>
      </c>
      <c r="B44" s="536"/>
      <c r="C44" s="536"/>
      <c r="D44" s="537"/>
      <c r="E44" s="553" t="s">
        <v>227</v>
      </c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554"/>
      <c r="R44" s="554"/>
      <c r="S44" s="554"/>
      <c r="T44" s="554"/>
      <c r="U44" s="554"/>
      <c r="V44" s="554"/>
      <c r="W44" s="554"/>
      <c r="X44" s="554"/>
      <c r="Y44" s="554"/>
      <c r="Z44" s="554"/>
      <c r="AA44" s="554"/>
      <c r="AB44" s="554"/>
      <c r="AC44" s="554"/>
      <c r="AD44" s="554"/>
      <c r="AE44" s="554"/>
      <c r="AF44" s="554"/>
      <c r="AG44" s="554"/>
      <c r="AH44" s="554"/>
      <c r="AI44" s="554"/>
      <c r="AJ44" s="554"/>
      <c r="AK44" s="554"/>
      <c r="AL44" s="554"/>
      <c r="AM44" s="554"/>
      <c r="AN44" s="554"/>
      <c r="AO44" s="554"/>
      <c r="AP44" s="554"/>
      <c r="AQ44" s="554"/>
      <c r="AR44" s="554"/>
      <c r="AS44" s="554"/>
      <c r="AT44" s="554"/>
      <c r="AU44" s="554"/>
      <c r="AV44" s="554"/>
      <c r="AW44" s="554"/>
      <c r="AX44" s="554"/>
      <c r="AY44" s="554"/>
      <c r="AZ44" s="554"/>
      <c r="BA44" s="554"/>
      <c r="BB44" s="554"/>
      <c r="BC44" s="555"/>
      <c r="BD44" s="538">
        <v>1</v>
      </c>
      <c r="BE44" s="539"/>
      <c r="BF44" s="539"/>
      <c r="BG44" s="539"/>
      <c r="BH44" s="539"/>
      <c r="BI44" s="539"/>
      <c r="BJ44" s="539"/>
      <c r="BK44" s="539"/>
      <c r="BL44" s="539"/>
      <c r="BM44" s="540"/>
      <c r="BN44" s="541">
        <v>15168</v>
      </c>
      <c r="BO44" s="542"/>
      <c r="BP44" s="542"/>
      <c r="BQ44" s="542"/>
      <c r="BR44" s="542"/>
      <c r="BS44" s="542"/>
      <c r="BT44" s="542"/>
      <c r="BU44" s="542"/>
      <c r="BV44" s="542"/>
      <c r="BW44" s="542"/>
      <c r="BX44" s="542"/>
      <c r="BY44" s="542"/>
      <c r="BZ44" s="542"/>
      <c r="CA44" s="542"/>
      <c r="CB44" s="543"/>
    </row>
    <row r="45" spans="1:98" x14ac:dyDescent="0.25">
      <c r="A45" s="535">
        <v>2</v>
      </c>
      <c r="B45" s="536"/>
      <c r="C45" s="536"/>
      <c r="D45" s="537"/>
      <c r="E45" s="553" t="s">
        <v>228</v>
      </c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54"/>
      <c r="V45" s="554"/>
      <c r="W45" s="554"/>
      <c r="X45" s="554"/>
      <c r="Y45" s="554"/>
      <c r="Z45" s="554"/>
      <c r="AA45" s="554"/>
      <c r="AB45" s="554"/>
      <c r="AC45" s="554"/>
      <c r="AD45" s="554"/>
      <c r="AE45" s="554"/>
      <c r="AF45" s="554"/>
      <c r="AG45" s="554"/>
      <c r="AH45" s="554"/>
      <c r="AI45" s="554"/>
      <c r="AJ45" s="554"/>
      <c r="AK45" s="554"/>
      <c r="AL45" s="554"/>
      <c r="AM45" s="554"/>
      <c r="AN45" s="554"/>
      <c r="AO45" s="554"/>
      <c r="AP45" s="554"/>
      <c r="AQ45" s="554"/>
      <c r="AR45" s="554"/>
      <c r="AS45" s="554"/>
      <c r="AT45" s="554"/>
      <c r="AU45" s="554"/>
      <c r="AV45" s="554"/>
      <c r="AW45" s="554"/>
      <c r="AX45" s="554"/>
      <c r="AY45" s="554"/>
      <c r="AZ45" s="554"/>
      <c r="BA45" s="554"/>
      <c r="BB45" s="554"/>
      <c r="BC45" s="555"/>
      <c r="BD45" s="538">
        <v>1</v>
      </c>
      <c r="BE45" s="539"/>
      <c r="BF45" s="539"/>
      <c r="BG45" s="539"/>
      <c r="BH45" s="539"/>
      <c r="BI45" s="539"/>
      <c r="BJ45" s="539"/>
      <c r="BK45" s="539"/>
      <c r="BL45" s="539"/>
      <c r="BM45" s="540"/>
      <c r="BN45" s="541">
        <v>66000</v>
      </c>
      <c r="BO45" s="542"/>
      <c r="BP45" s="542"/>
      <c r="BQ45" s="542"/>
      <c r="BR45" s="542"/>
      <c r="BS45" s="542"/>
      <c r="BT45" s="542"/>
      <c r="BU45" s="542"/>
      <c r="BV45" s="542"/>
      <c r="BW45" s="542"/>
      <c r="BX45" s="542"/>
      <c r="BY45" s="542"/>
      <c r="BZ45" s="542"/>
      <c r="CA45" s="542"/>
      <c r="CB45" s="543"/>
    </row>
    <row r="46" spans="1:98" x14ac:dyDescent="0.25">
      <c r="A46" s="535">
        <v>3</v>
      </c>
      <c r="B46" s="536"/>
      <c r="C46" s="536"/>
      <c r="D46" s="537"/>
      <c r="E46" s="575" t="s">
        <v>291</v>
      </c>
      <c r="F46" s="576"/>
      <c r="G46" s="576"/>
      <c r="H46" s="576"/>
      <c r="I46" s="576"/>
      <c r="J46" s="576"/>
      <c r="K46" s="576"/>
      <c r="L46" s="576"/>
      <c r="M46" s="576"/>
      <c r="N46" s="576"/>
      <c r="O46" s="576"/>
      <c r="P46" s="576"/>
      <c r="Q46" s="576"/>
      <c r="R46" s="576"/>
      <c r="S46" s="576"/>
      <c r="T46" s="576"/>
      <c r="U46" s="576"/>
      <c r="V46" s="576"/>
      <c r="W46" s="576"/>
      <c r="X46" s="576"/>
      <c r="Y46" s="576"/>
      <c r="Z46" s="576"/>
      <c r="AA46" s="576"/>
      <c r="AB46" s="576"/>
      <c r="AC46" s="576"/>
      <c r="AD46" s="576"/>
      <c r="AE46" s="576"/>
      <c r="AF46" s="576"/>
      <c r="AG46" s="576"/>
      <c r="AH46" s="576"/>
      <c r="AI46" s="576"/>
      <c r="AJ46" s="576"/>
      <c r="AK46" s="576"/>
      <c r="AL46" s="576"/>
      <c r="AM46" s="576"/>
      <c r="AN46" s="576"/>
      <c r="AO46" s="576"/>
      <c r="AP46" s="576"/>
      <c r="AQ46" s="576"/>
      <c r="AR46" s="576"/>
      <c r="AS46" s="576"/>
      <c r="AT46" s="576"/>
      <c r="AU46" s="576"/>
      <c r="AV46" s="576"/>
      <c r="AW46" s="576"/>
      <c r="AX46" s="576"/>
      <c r="AY46" s="576"/>
      <c r="AZ46" s="576"/>
      <c r="BA46" s="576"/>
      <c r="BB46" s="576"/>
      <c r="BC46" s="577"/>
      <c r="BD46" s="538">
        <v>1</v>
      </c>
      <c r="BE46" s="539"/>
      <c r="BF46" s="539"/>
      <c r="BG46" s="539"/>
      <c r="BH46" s="539"/>
      <c r="BI46" s="539"/>
      <c r="BJ46" s="539"/>
      <c r="BK46" s="539"/>
      <c r="BL46" s="539"/>
      <c r="BM46" s="540"/>
      <c r="BN46" s="541">
        <v>2800</v>
      </c>
      <c r="BO46" s="542"/>
      <c r="BP46" s="542"/>
      <c r="BQ46" s="542"/>
      <c r="BR46" s="542"/>
      <c r="BS46" s="542"/>
      <c r="BT46" s="542"/>
      <c r="BU46" s="542"/>
      <c r="BV46" s="542"/>
      <c r="BW46" s="542"/>
      <c r="BX46" s="542"/>
      <c r="BY46" s="542"/>
      <c r="BZ46" s="542"/>
      <c r="CA46" s="542"/>
      <c r="CB46" s="543"/>
    </row>
    <row r="47" spans="1:98" x14ac:dyDescent="0.25">
      <c r="A47" s="535">
        <v>4</v>
      </c>
      <c r="B47" s="536"/>
      <c r="C47" s="536"/>
      <c r="D47" s="537"/>
      <c r="E47" s="575" t="s">
        <v>290</v>
      </c>
      <c r="F47" s="576"/>
      <c r="G47" s="576"/>
      <c r="H47" s="576"/>
      <c r="I47" s="576"/>
      <c r="J47" s="576"/>
      <c r="K47" s="576"/>
      <c r="L47" s="576"/>
      <c r="M47" s="576"/>
      <c r="N47" s="576"/>
      <c r="O47" s="576"/>
      <c r="P47" s="576"/>
      <c r="Q47" s="576"/>
      <c r="R47" s="576"/>
      <c r="S47" s="576"/>
      <c r="T47" s="576"/>
      <c r="U47" s="576"/>
      <c r="V47" s="576"/>
      <c r="W47" s="576"/>
      <c r="X47" s="576"/>
      <c r="Y47" s="576"/>
      <c r="Z47" s="576"/>
      <c r="AA47" s="576"/>
      <c r="AB47" s="576"/>
      <c r="AC47" s="576"/>
      <c r="AD47" s="576"/>
      <c r="AE47" s="576"/>
      <c r="AF47" s="576"/>
      <c r="AG47" s="576"/>
      <c r="AH47" s="576"/>
      <c r="AI47" s="576"/>
      <c r="AJ47" s="576"/>
      <c r="AK47" s="576"/>
      <c r="AL47" s="576"/>
      <c r="AM47" s="576"/>
      <c r="AN47" s="576"/>
      <c r="AO47" s="576"/>
      <c r="AP47" s="576"/>
      <c r="AQ47" s="576"/>
      <c r="AR47" s="576"/>
      <c r="AS47" s="576"/>
      <c r="AT47" s="576"/>
      <c r="AU47" s="576"/>
      <c r="AV47" s="576"/>
      <c r="AW47" s="576"/>
      <c r="AX47" s="576"/>
      <c r="AY47" s="576"/>
      <c r="AZ47" s="576"/>
      <c r="BA47" s="576"/>
      <c r="BB47" s="576"/>
      <c r="BC47" s="577"/>
      <c r="BD47" s="538">
        <v>1</v>
      </c>
      <c r="BE47" s="539"/>
      <c r="BF47" s="539"/>
      <c r="BG47" s="539"/>
      <c r="BH47" s="539"/>
      <c r="BI47" s="539"/>
      <c r="BJ47" s="539"/>
      <c r="BK47" s="539"/>
      <c r="BL47" s="539"/>
      <c r="BM47" s="540"/>
      <c r="BN47" s="541">
        <v>17380</v>
      </c>
      <c r="BO47" s="542"/>
      <c r="BP47" s="542"/>
      <c r="BQ47" s="542"/>
      <c r="BR47" s="542"/>
      <c r="BS47" s="542"/>
      <c r="BT47" s="542"/>
      <c r="BU47" s="542"/>
      <c r="BV47" s="542"/>
      <c r="BW47" s="542"/>
      <c r="BX47" s="542"/>
      <c r="BY47" s="542"/>
      <c r="BZ47" s="542"/>
      <c r="CA47" s="542"/>
      <c r="CB47" s="543"/>
    </row>
    <row r="48" spans="1:98" x14ac:dyDescent="0.25">
      <c r="A48" s="535">
        <v>5</v>
      </c>
      <c r="B48" s="536"/>
      <c r="C48" s="536"/>
      <c r="D48" s="537"/>
      <c r="E48" s="553" t="s">
        <v>288</v>
      </c>
      <c r="F48" s="554"/>
      <c r="G48" s="554"/>
      <c r="H48" s="554"/>
      <c r="I48" s="554"/>
      <c r="J48" s="554"/>
      <c r="K48" s="554"/>
      <c r="L48" s="554"/>
      <c r="M48" s="554"/>
      <c r="N48" s="554"/>
      <c r="O48" s="554"/>
      <c r="P48" s="554"/>
      <c r="Q48" s="554"/>
      <c r="R48" s="554"/>
      <c r="S48" s="554"/>
      <c r="T48" s="554"/>
      <c r="U48" s="554"/>
      <c r="V48" s="554"/>
      <c r="W48" s="554"/>
      <c r="X48" s="554"/>
      <c r="Y48" s="554"/>
      <c r="Z48" s="554"/>
      <c r="AA48" s="554"/>
      <c r="AB48" s="554"/>
      <c r="AC48" s="554"/>
      <c r="AD48" s="554"/>
      <c r="AE48" s="554"/>
      <c r="AF48" s="554"/>
      <c r="AG48" s="554"/>
      <c r="AH48" s="554"/>
      <c r="AI48" s="554"/>
      <c r="AJ48" s="554"/>
      <c r="AK48" s="554"/>
      <c r="AL48" s="554"/>
      <c r="AM48" s="554"/>
      <c r="AN48" s="554"/>
      <c r="AO48" s="554"/>
      <c r="AP48" s="554"/>
      <c r="AQ48" s="554"/>
      <c r="AR48" s="554"/>
      <c r="AS48" s="554"/>
      <c r="AT48" s="554"/>
      <c r="AU48" s="554"/>
      <c r="AV48" s="554"/>
      <c r="AW48" s="554"/>
      <c r="AX48" s="554"/>
      <c r="AY48" s="554"/>
      <c r="AZ48" s="554"/>
      <c r="BA48" s="554"/>
      <c r="BB48" s="554"/>
      <c r="BC48" s="555"/>
      <c r="BD48" s="538">
        <v>1</v>
      </c>
      <c r="BE48" s="539"/>
      <c r="BF48" s="539"/>
      <c r="BG48" s="539"/>
      <c r="BH48" s="539"/>
      <c r="BI48" s="539"/>
      <c r="BJ48" s="539"/>
      <c r="BK48" s="539"/>
      <c r="BL48" s="539"/>
      <c r="BM48" s="540"/>
      <c r="BN48" s="520">
        <v>1620</v>
      </c>
      <c r="BO48" s="521"/>
      <c r="BP48" s="521"/>
      <c r="BQ48" s="521"/>
      <c r="BR48" s="521"/>
      <c r="BS48" s="521"/>
      <c r="BT48" s="521"/>
      <c r="BU48" s="521"/>
      <c r="BV48" s="521"/>
      <c r="BW48" s="521"/>
      <c r="BX48" s="521"/>
      <c r="BY48" s="521"/>
      <c r="BZ48" s="521"/>
      <c r="CA48" s="521"/>
      <c r="CB48" s="522"/>
    </row>
    <row r="49" spans="1:98" x14ac:dyDescent="0.25">
      <c r="A49" s="535">
        <v>6</v>
      </c>
      <c r="B49" s="536"/>
      <c r="C49" s="536"/>
      <c r="D49" s="537"/>
      <c r="E49" s="575" t="s">
        <v>307</v>
      </c>
      <c r="F49" s="576"/>
      <c r="G49" s="576"/>
      <c r="H49" s="576"/>
      <c r="I49" s="576"/>
      <c r="J49" s="576"/>
      <c r="K49" s="576"/>
      <c r="L49" s="576"/>
      <c r="M49" s="576"/>
      <c r="N49" s="576"/>
      <c r="O49" s="576"/>
      <c r="P49" s="576"/>
      <c r="Q49" s="576"/>
      <c r="R49" s="576"/>
      <c r="S49" s="576"/>
      <c r="T49" s="576"/>
      <c r="U49" s="576"/>
      <c r="V49" s="576"/>
      <c r="W49" s="576"/>
      <c r="X49" s="576"/>
      <c r="Y49" s="576"/>
      <c r="Z49" s="576"/>
      <c r="AA49" s="576"/>
      <c r="AB49" s="576"/>
      <c r="AC49" s="576"/>
      <c r="AD49" s="576"/>
      <c r="AE49" s="576"/>
      <c r="AF49" s="576"/>
      <c r="AG49" s="576"/>
      <c r="AH49" s="576"/>
      <c r="AI49" s="576"/>
      <c r="AJ49" s="576"/>
      <c r="AK49" s="576"/>
      <c r="AL49" s="576"/>
      <c r="AM49" s="576"/>
      <c r="AN49" s="576"/>
      <c r="AO49" s="576"/>
      <c r="AP49" s="576"/>
      <c r="AQ49" s="576"/>
      <c r="AR49" s="576"/>
      <c r="AS49" s="576"/>
      <c r="AT49" s="576"/>
      <c r="AU49" s="576"/>
      <c r="AV49" s="576"/>
      <c r="AW49" s="576"/>
      <c r="AX49" s="576"/>
      <c r="AY49" s="576"/>
      <c r="AZ49" s="576"/>
      <c r="BA49" s="576"/>
      <c r="BB49" s="576"/>
      <c r="BC49" s="577"/>
      <c r="BD49" s="538">
        <v>1</v>
      </c>
      <c r="BE49" s="539"/>
      <c r="BF49" s="539"/>
      <c r="BG49" s="539"/>
      <c r="BH49" s="539"/>
      <c r="BI49" s="539"/>
      <c r="BJ49" s="539"/>
      <c r="BK49" s="539"/>
      <c r="BL49" s="539"/>
      <c r="BM49" s="540"/>
      <c r="BN49" s="520">
        <v>5000</v>
      </c>
      <c r="BO49" s="521"/>
      <c r="BP49" s="521"/>
      <c r="BQ49" s="521"/>
      <c r="BR49" s="521"/>
      <c r="BS49" s="521"/>
      <c r="BT49" s="521"/>
      <c r="BU49" s="521"/>
      <c r="BV49" s="521"/>
      <c r="BW49" s="521"/>
      <c r="BX49" s="521"/>
      <c r="BY49" s="521"/>
      <c r="BZ49" s="521"/>
      <c r="CA49" s="521"/>
      <c r="CB49" s="522"/>
    </row>
    <row r="50" spans="1:98" x14ac:dyDescent="0.25">
      <c r="A50" s="425">
        <v>7</v>
      </c>
      <c r="B50" s="426"/>
      <c r="C50" s="426"/>
      <c r="D50" s="427"/>
      <c r="E50" s="422" t="s">
        <v>419</v>
      </c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3"/>
      <c r="AI50" s="423"/>
      <c r="AJ50" s="423"/>
      <c r="AK50" s="423"/>
      <c r="AL50" s="423"/>
      <c r="AM50" s="423"/>
      <c r="AN50" s="423"/>
      <c r="AO50" s="423"/>
      <c r="AP50" s="423"/>
      <c r="AQ50" s="423"/>
      <c r="AR50" s="423"/>
      <c r="AS50" s="423"/>
      <c r="AT50" s="423"/>
      <c r="AU50" s="423"/>
      <c r="AV50" s="423"/>
      <c r="AW50" s="423"/>
      <c r="AX50" s="423"/>
      <c r="AY50" s="423"/>
      <c r="AZ50" s="423"/>
      <c r="BA50" s="423"/>
      <c r="BB50" s="423"/>
      <c r="BC50" s="424"/>
      <c r="BD50" s="407">
        <v>1</v>
      </c>
      <c r="BE50" s="408"/>
      <c r="BF50" s="408"/>
      <c r="BG50" s="408"/>
      <c r="BH50" s="408"/>
      <c r="BI50" s="408"/>
      <c r="BJ50" s="408"/>
      <c r="BK50" s="408"/>
      <c r="BL50" s="408"/>
      <c r="BM50" s="409"/>
      <c r="BN50" s="520">
        <v>1662</v>
      </c>
      <c r="BO50" s="521"/>
      <c r="BP50" s="521"/>
      <c r="BQ50" s="521"/>
      <c r="BR50" s="521"/>
      <c r="BS50" s="521"/>
      <c r="BT50" s="521"/>
      <c r="BU50" s="521"/>
      <c r="BV50" s="521"/>
      <c r="BW50" s="521"/>
      <c r="BX50" s="521"/>
      <c r="BY50" s="521"/>
      <c r="BZ50" s="521"/>
      <c r="CA50" s="521"/>
      <c r="CB50" s="522"/>
    </row>
    <row r="51" spans="1:98" x14ac:dyDescent="0.25">
      <c r="A51" s="425">
        <v>8</v>
      </c>
      <c r="B51" s="426"/>
      <c r="C51" s="426"/>
      <c r="D51" s="427"/>
      <c r="E51" s="422" t="s">
        <v>460</v>
      </c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3"/>
      <c r="AI51" s="423"/>
      <c r="AJ51" s="423"/>
      <c r="AK51" s="423"/>
      <c r="AL51" s="423"/>
      <c r="AM51" s="423"/>
      <c r="AN51" s="423"/>
      <c r="AO51" s="423"/>
      <c r="AP51" s="423"/>
      <c r="AQ51" s="423"/>
      <c r="AR51" s="423"/>
      <c r="AS51" s="423"/>
      <c r="AT51" s="423"/>
      <c r="AU51" s="423"/>
      <c r="AV51" s="423"/>
      <c r="AW51" s="423"/>
      <c r="AX51" s="423"/>
      <c r="AY51" s="423"/>
      <c r="AZ51" s="423"/>
      <c r="BA51" s="423"/>
      <c r="BB51" s="423"/>
      <c r="BC51" s="424"/>
      <c r="BD51" s="407">
        <v>1</v>
      </c>
      <c r="BE51" s="408"/>
      <c r="BF51" s="408"/>
      <c r="BG51" s="408"/>
      <c r="BH51" s="408"/>
      <c r="BI51" s="408"/>
      <c r="BJ51" s="408"/>
      <c r="BK51" s="408"/>
      <c r="BL51" s="408"/>
      <c r="BM51" s="409"/>
      <c r="BN51" s="520">
        <v>13400</v>
      </c>
      <c r="BO51" s="521"/>
      <c r="BP51" s="521"/>
      <c r="BQ51" s="521"/>
      <c r="BR51" s="521"/>
      <c r="BS51" s="521"/>
      <c r="BT51" s="521"/>
      <c r="BU51" s="521"/>
      <c r="BV51" s="521"/>
      <c r="BW51" s="521"/>
      <c r="BX51" s="521"/>
      <c r="BY51" s="521"/>
      <c r="BZ51" s="521"/>
      <c r="CA51" s="521"/>
      <c r="CB51" s="522"/>
    </row>
    <row r="52" spans="1:98" x14ac:dyDescent="0.25">
      <c r="A52" s="425">
        <v>9</v>
      </c>
      <c r="B52" s="426"/>
      <c r="C52" s="426"/>
      <c r="D52" s="427"/>
      <c r="E52" s="422" t="s">
        <v>420</v>
      </c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3"/>
      <c r="AI52" s="423"/>
      <c r="AJ52" s="423"/>
      <c r="AK52" s="423"/>
      <c r="AL52" s="423"/>
      <c r="AM52" s="423"/>
      <c r="AN52" s="423"/>
      <c r="AO52" s="423"/>
      <c r="AP52" s="423"/>
      <c r="AQ52" s="423"/>
      <c r="AR52" s="423"/>
      <c r="AS52" s="423"/>
      <c r="AT52" s="423"/>
      <c r="AU52" s="423"/>
      <c r="AV52" s="423"/>
      <c r="AW52" s="423"/>
      <c r="AX52" s="423"/>
      <c r="AY52" s="423"/>
      <c r="AZ52" s="423"/>
      <c r="BA52" s="423"/>
      <c r="BB52" s="423"/>
      <c r="BC52" s="424"/>
      <c r="BD52" s="407">
        <v>1</v>
      </c>
      <c r="BE52" s="408"/>
      <c r="BF52" s="408"/>
      <c r="BG52" s="408"/>
      <c r="BH52" s="408"/>
      <c r="BI52" s="408"/>
      <c r="BJ52" s="408"/>
      <c r="BK52" s="408"/>
      <c r="BL52" s="408"/>
      <c r="BM52" s="409"/>
      <c r="BN52" s="520">
        <v>3149</v>
      </c>
      <c r="BO52" s="521"/>
      <c r="BP52" s="521"/>
      <c r="BQ52" s="521"/>
      <c r="BR52" s="521"/>
      <c r="BS52" s="521"/>
      <c r="BT52" s="521"/>
      <c r="BU52" s="521"/>
      <c r="BV52" s="521"/>
      <c r="BW52" s="521"/>
      <c r="BX52" s="521"/>
      <c r="BY52" s="521"/>
      <c r="BZ52" s="521"/>
      <c r="CA52" s="521"/>
      <c r="CB52" s="522"/>
    </row>
    <row r="53" spans="1:98" x14ac:dyDescent="0.25">
      <c r="A53" s="425">
        <v>10</v>
      </c>
      <c r="B53" s="426"/>
      <c r="C53" s="426"/>
      <c r="D53" s="427"/>
      <c r="E53" s="422" t="s">
        <v>421</v>
      </c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3"/>
      <c r="AI53" s="423"/>
      <c r="AJ53" s="423"/>
      <c r="AK53" s="423"/>
      <c r="AL53" s="423"/>
      <c r="AM53" s="423"/>
      <c r="AN53" s="423"/>
      <c r="AO53" s="423"/>
      <c r="AP53" s="423"/>
      <c r="AQ53" s="423"/>
      <c r="AR53" s="423"/>
      <c r="AS53" s="423"/>
      <c r="AT53" s="423"/>
      <c r="AU53" s="423"/>
      <c r="AV53" s="423"/>
      <c r="AW53" s="423"/>
      <c r="AX53" s="423"/>
      <c r="AY53" s="423"/>
      <c r="AZ53" s="423"/>
      <c r="BA53" s="423"/>
      <c r="BB53" s="423"/>
      <c r="BC53" s="424"/>
      <c r="BD53" s="407">
        <v>1</v>
      </c>
      <c r="BE53" s="408"/>
      <c r="BF53" s="408"/>
      <c r="BG53" s="408"/>
      <c r="BH53" s="408"/>
      <c r="BI53" s="408"/>
      <c r="BJ53" s="408"/>
      <c r="BK53" s="408"/>
      <c r="BL53" s="408"/>
      <c r="BM53" s="409"/>
      <c r="BN53" s="520">
        <v>530800</v>
      </c>
      <c r="BO53" s="521"/>
      <c r="BP53" s="521"/>
      <c r="BQ53" s="521"/>
      <c r="BR53" s="521"/>
      <c r="BS53" s="521"/>
      <c r="BT53" s="521"/>
      <c r="BU53" s="521"/>
      <c r="BV53" s="521"/>
      <c r="BW53" s="521"/>
      <c r="BX53" s="521"/>
      <c r="BY53" s="521"/>
      <c r="BZ53" s="521"/>
      <c r="CA53" s="521"/>
      <c r="CB53" s="522"/>
    </row>
    <row r="54" spans="1:98" x14ac:dyDescent="0.25">
      <c r="A54" s="425">
        <v>11</v>
      </c>
      <c r="B54" s="426"/>
      <c r="C54" s="426"/>
      <c r="D54" s="427"/>
      <c r="E54" s="422" t="s">
        <v>422</v>
      </c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3"/>
      <c r="AI54" s="423"/>
      <c r="AJ54" s="423"/>
      <c r="AK54" s="423"/>
      <c r="AL54" s="423"/>
      <c r="AM54" s="423"/>
      <c r="AN54" s="423"/>
      <c r="AO54" s="423"/>
      <c r="AP54" s="423"/>
      <c r="AQ54" s="423"/>
      <c r="AR54" s="423"/>
      <c r="AS54" s="423"/>
      <c r="AT54" s="423"/>
      <c r="AU54" s="423"/>
      <c r="AV54" s="423"/>
      <c r="AW54" s="423"/>
      <c r="AX54" s="423"/>
      <c r="AY54" s="423"/>
      <c r="AZ54" s="423"/>
      <c r="BA54" s="423"/>
      <c r="BB54" s="423"/>
      <c r="BC54" s="424"/>
      <c r="BD54" s="407">
        <v>1</v>
      </c>
      <c r="BE54" s="408"/>
      <c r="BF54" s="408"/>
      <c r="BG54" s="408"/>
      <c r="BH54" s="408"/>
      <c r="BI54" s="408"/>
      <c r="BJ54" s="408"/>
      <c r="BK54" s="408"/>
      <c r="BL54" s="408"/>
      <c r="BM54" s="409"/>
      <c r="BN54" s="520">
        <v>164538</v>
      </c>
      <c r="BO54" s="521"/>
      <c r="BP54" s="521"/>
      <c r="BQ54" s="521"/>
      <c r="BR54" s="521"/>
      <c r="BS54" s="521"/>
      <c r="BT54" s="521"/>
      <c r="BU54" s="521"/>
      <c r="BV54" s="521"/>
      <c r="BW54" s="521"/>
      <c r="BX54" s="521"/>
      <c r="BY54" s="521"/>
      <c r="BZ54" s="521"/>
      <c r="CA54" s="521"/>
      <c r="CB54" s="522"/>
    </row>
    <row r="55" spans="1:98" x14ac:dyDescent="0.25">
      <c r="A55" s="425">
        <v>12</v>
      </c>
      <c r="B55" s="426"/>
      <c r="C55" s="426"/>
      <c r="D55" s="427"/>
      <c r="E55" s="422" t="s">
        <v>423</v>
      </c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3"/>
      <c r="AF55" s="423"/>
      <c r="AG55" s="423"/>
      <c r="AH55" s="423"/>
      <c r="AI55" s="423"/>
      <c r="AJ55" s="423"/>
      <c r="AK55" s="423"/>
      <c r="AL55" s="423"/>
      <c r="AM55" s="423"/>
      <c r="AN55" s="423"/>
      <c r="AO55" s="423"/>
      <c r="AP55" s="423"/>
      <c r="AQ55" s="423"/>
      <c r="AR55" s="423"/>
      <c r="AS55" s="423"/>
      <c r="AT55" s="423"/>
      <c r="AU55" s="423"/>
      <c r="AV55" s="423"/>
      <c r="AW55" s="423"/>
      <c r="AX55" s="423"/>
      <c r="AY55" s="423"/>
      <c r="AZ55" s="423"/>
      <c r="BA55" s="423"/>
      <c r="BB55" s="423"/>
      <c r="BC55" s="424"/>
      <c r="BD55" s="407">
        <v>2</v>
      </c>
      <c r="BE55" s="408"/>
      <c r="BF55" s="408"/>
      <c r="BG55" s="408"/>
      <c r="BH55" s="408"/>
      <c r="BI55" s="408"/>
      <c r="BJ55" s="408"/>
      <c r="BK55" s="408"/>
      <c r="BL55" s="408"/>
      <c r="BM55" s="409"/>
      <c r="BN55" s="410">
        <v>626651</v>
      </c>
      <c r="BO55" s="591"/>
      <c r="BP55" s="591"/>
      <c r="BQ55" s="591"/>
      <c r="BR55" s="591"/>
      <c r="BS55" s="591"/>
      <c r="BT55" s="591"/>
      <c r="BU55" s="591"/>
      <c r="BV55" s="591"/>
      <c r="BW55" s="591"/>
      <c r="BX55" s="591"/>
      <c r="BY55" s="591"/>
      <c r="BZ55" s="591"/>
      <c r="CA55" s="591"/>
      <c r="CB55" s="592"/>
    </row>
    <row r="56" spans="1:98" x14ac:dyDescent="0.25">
      <c r="A56" s="535">
        <v>13</v>
      </c>
      <c r="B56" s="536"/>
      <c r="C56" s="536"/>
      <c r="D56" s="537"/>
      <c r="E56" s="553" t="s">
        <v>424</v>
      </c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554"/>
      <c r="Q56" s="554"/>
      <c r="R56" s="554"/>
      <c r="S56" s="554"/>
      <c r="T56" s="554"/>
      <c r="U56" s="554"/>
      <c r="V56" s="554"/>
      <c r="W56" s="554"/>
      <c r="X56" s="554"/>
      <c r="Y56" s="554"/>
      <c r="Z56" s="554"/>
      <c r="AA56" s="554"/>
      <c r="AB56" s="554"/>
      <c r="AC56" s="554"/>
      <c r="AD56" s="554"/>
      <c r="AE56" s="554"/>
      <c r="AF56" s="554"/>
      <c r="AG56" s="554"/>
      <c r="AH56" s="554"/>
      <c r="AI56" s="554"/>
      <c r="AJ56" s="554"/>
      <c r="AK56" s="554"/>
      <c r="AL56" s="554"/>
      <c r="AM56" s="554"/>
      <c r="AN56" s="554"/>
      <c r="AO56" s="554"/>
      <c r="AP56" s="554"/>
      <c r="AQ56" s="554"/>
      <c r="AR56" s="554"/>
      <c r="AS56" s="554"/>
      <c r="AT56" s="554"/>
      <c r="AU56" s="554"/>
      <c r="AV56" s="554"/>
      <c r="AW56" s="554"/>
      <c r="AX56" s="554"/>
      <c r="AY56" s="554"/>
      <c r="AZ56" s="554"/>
      <c r="BA56" s="554"/>
      <c r="BB56" s="554"/>
      <c r="BC56" s="555"/>
      <c r="BD56" s="538">
        <v>1</v>
      </c>
      <c r="BE56" s="539"/>
      <c r="BF56" s="539"/>
      <c r="BG56" s="539"/>
      <c r="BH56" s="539"/>
      <c r="BI56" s="539"/>
      <c r="BJ56" s="539"/>
      <c r="BK56" s="539"/>
      <c r="BL56" s="539"/>
      <c r="BM56" s="540"/>
      <c r="BN56" s="520">
        <v>54</v>
      </c>
      <c r="BO56" s="521"/>
      <c r="BP56" s="521"/>
      <c r="BQ56" s="521"/>
      <c r="BR56" s="521"/>
      <c r="BS56" s="521"/>
      <c r="BT56" s="521"/>
      <c r="BU56" s="521"/>
      <c r="BV56" s="521"/>
      <c r="BW56" s="521"/>
      <c r="BX56" s="521"/>
      <c r="BY56" s="521"/>
      <c r="BZ56" s="521"/>
      <c r="CA56" s="521"/>
      <c r="CB56" s="522"/>
      <c r="CT56" s="26">
        <v>140000</v>
      </c>
    </row>
    <row r="57" spans="1:98" x14ac:dyDescent="0.25">
      <c r="A57" s="535">
        <v>14</v>
      </c>
      <c r="B57" s="536"/>
      <c r="C57" s="536"/>
      <c r="D57" s="537"/>
      <c r="E57" s="575" t="s">
        <v>289</v>
      </c>
      <c r="F57" s="576"/>
      <c r="G57" s="576"/>
      <c r="H57" s="576"/>
      <c r="I57" s="576"/>
      <c r="J57" s="576"/>
      <c r="K57" s="576"/>
      <c r="L57" s="576"/>
      <c r="M57" s="576"/>
      <c r="N57" s="576"/>
      <c r="O57" s="576"/>
      <c r="P57" s="576"/>
      <c r="Q57" s="576"/>
      <c r="R57" s="576"/>
      <c r="S57" s="576"/>
      <c r="T57" s="576"/>
      <c r="U57" s="576"/>
      <c r="V57" s="576"/>
      <c r="W57" s="576"/>
      <c r="X57" s="576"/>
      <c r="Y57" s="576"/>
      <c r="Z57" s="576"/>
      <c r="AA57" s="576"/>
      <c r="AB57" s="576"/>
      <c r="AC57" s="576"/>
      <c r="AD57" s="576"/>
      <c r="AE57" s="576"/>
      <c r="AF57" s="576"/>
      <c r="AG57" s="576"/>
      <c r="AH57" s="576"/>
      <c r="AI57" s="576"/>
      <c r="AJ57" s="576"/>
      <c r="AK57" s="576"/>
      <c r="AL57" s="576"/>
      <c r="AM57" s="576"/>
      <c r="AN57" s="576"/>
      <c r="AO57" s="576"/>
      <c r="AP57" s="576"/>
      <c r="AQ57" s="576"/>
      <c r="AR57" s="576"/>
      <c r="AS57" s="576"/>
      <c r="AT57" s="576"/>
      <c r="AU57" s="576"/>
      <c r="AV57" s="576"/>
      <c r="AW57" s="576"/>
      <c r="AX57" s="576"/>
      <c r="AY57" s="576"/>
      <c r="AZ57" s="576"/>
      <c r="BA57" s="576"/>
      <c r="BB57" s="576"/>
      <c r="BC57" s="577"/>
      <c r="BD57" s="538">
        <v>1</v>
      </c>
      <c r="BE57" s="539"/>
      <c r="BF57" s="539"/>
      <c r="BG57" s="539"/>
      <c r="BH57" s="539"/>
      <c r="BI57" s="539"/>
      <c r="BJ57" s="539"/>
      <c r="BK57" s="539"/>
      <c r="BL57" s="539"/>
      <c r="BM57" s="540"/>
      <c r="BN57" s="520">
        <v>1000</v>
      </c>
      <c r="BO57" s="521"/>
      <c r="BP57" s="521"/>
      <c r="BQ57" s="521"/>
      <c r="BR57" s="521"/>
      <c r="BS57" s="521"/>
      <c r="BT57" s="521"/>
      <c r="BU57" s="521"/>
      <c r="BV57" s="521"/>
      <c r="BW57" s="521"/>
      <c r="BX57" s="521"/>
      <c r="BY57" s="521"/>
      <c r="BZ57" s="521"/>
      <c r="CA57" s="521"/>
      <c r="CB57" s="522"/>
    </row>
    <row r="58" spans="1:98" x14ac:dyDescent="0.25">
      <c r="A58" s="526"/>
      <c r="B58" s="527"/>
      <c r="C58" s="527"/>
      <c r="D58" s="528"/>
      <c r="E58" s="529" t="s">
        <v>120</v>
      </c>
      <c r="F58" s="530"/>
      <c r="G58" s="530"/>
      <c r="H58" s="530"/>
      <c r="I58" s="530"/>
      <c r="J58" s="530"/>
      <c r="K58" s="530"/>
      <c r="L58" s="530"/>
      <c r="M58" s="530"/>
      <c r="N58" s="530"/>
      <c r="O58" s="530"/>
      <c r="P58" s="530"/>
      <c r="Q58" s="530"/>
      <c r="R58" s="530"/>
      <c r="S58" s="530"/>
      <c r="T58" s="530"/>
      <c r="U58" s="530"/>
      <c r="V58" s="530"/>
      <c r="W58" s="530"/>
      <c r="X58" s="530"/>
      <c r="Y58" s="530"/>
      <c r="Z58" s="530"/>
      <c r="AA58" s="530"/>
      <c r="AB58" s="530"/>
      <c r="AC58" s="530"/>
      <c r="AD58" s="530"/>
      <c r="AE58" s="530"/>
      <c r="AF58" s="530"/>
      <c r="AG58" s="530"/>
      <c r="AH58" s="530"/>
      <c r="AI58" s="530"/>
      <c r="AJ58" s="530"/>
      <c r="AK58" s="530"/>
      <c r="AL58" s="530"/>
      <c r="AM58" s="530"/>
      <c r="AN58" s="530"/>
      <c r="AO58" s="530"/>
      <c r="AP58" s="530"/>
      <c r="AQ58" s="530"/>
      <c r="AR58" s="530"/>
      <c r="AS58" s="530"/>
      <c r="AT58" s="530"/>
      <c r="AU58" s="530"/>
      <c r="AV58" s="530"/>
      <c r="AW58" s="530"/>
      <c r="AX58" s="530"/>
      <c r="AY58" s="530"/>
      <c r="AZ58" s="530"/>
      <c r="BA58" s="530"/>
      <c r="BB58" s="530"/>
      <c r="BC58" s="531"/>
      <c r="BD58" s="538" t="s">
        <v>9</v>
      </c>
      <c r="BE58" s="539"/>
      <c r="BF58" s="539"/>
      <c r="BG58" s="539"/>
      <c r="BH58" s="539"/>
      <c r="BI58" s="539"/>
      <c r="BJ58" s="539"/>
      <c r="BK58" s="539"/>
      <c r="BL58" s="539"/>
      <c r="BM58" s="540"/>
      <c r="BN58" s="520">
        <f>SUM(BN44:CB57)</f>
        <v>1449222</v>
      </c>
      <c r="BO58" s="589"/>
      <c r="BP58" s="589"/>
      <c r="BQ58" s="589"/>
      <c r="BR58" s="589"/>
      <c r="BS58" s="589"/>
      <c r="BT58" s="589"/>
      <c r="BU58" s="589"/>
      <c r="BV58" s="589"/>
      <c r="BW58" s="589"/>
      <c r="BX58" s="589"/>
      <c r="BY58" s="589"/>
      <c r="BZ58" s="589"/>
      <c r="CA58" s="589"/>
      <c r="CB58" s="590"/>
    </row>
    <row r="59" spans="1:98" x14ac:dyDescent="0.25">
      <c r="A59" s="526"/>
      <c r="B59" s="527"/>
      <c r="C59" s="527"/>
      <c r="D59" s="528"/>
      <c r="E59" s="529" t="s">
        <v>121</v>
      </c>
      <c r="F59" s="530"/>
      <c r="G59" s="530"/>
      <c r="H59" s="530"/>
      <c r="I59" s="530"/>
      <c r="J59" s="530"/>
      <c r="K59" s="530"/>
      <c r="L59" s="530"/>
      <c r="M59" s="530"/>
      <c r="N59" s="530"/>
      <c r="O59" s="530"/>
      <c r="P59" s="530"/>
      <c r="Q59" s="530"/>
      <c r="R59" s="530"/>
      <c r="S59" s="530"/>
      <c r="T59" s="530"/>
      <c r="U59" s="530"/>
      <c r="V59" s="530"/>
      <c r="W59" s="530"/>
      <c r="X59" s="530"/>
      <c r="Y59" s="530"/>
      <c r="Z59" s="530"/>
      <c r="AA59" s="530"/>
      <c r="AB59" s="530"/>
      <c r="AC59" s="530"/>
      <c r="AD59" s="530"/>
      <c r="AE59" s="530"/>
      <c r="AF59" s="530"/>
      <c r="AG59" s="530"/>
      <c r="AH59" s="530"/>
      <c r="AI59" s="530"/>
      <c r="AJ59" s="530"/>
      <c r="AK59" s="530"/>
      <c r="AL59" s="530"/>
      <c r="AM59" s="530"/>
      <c r="AN59" s="530"/>
      <c r="AO59" s="530"/>
      <c r="AP59" s="530"/>
      <c r="AQ59" s="530"/>
      <c r="AR59" s="530"/>
      <c r="AS59" s="530"/>
      <c r="AT59" s="530"/>
      <c r="AU59" s="530"/>
      <c r="AV59" s="530"/>
      <c r="AW59" s="530"/>
      <c r="AX59" s="530"/>
      <c r="AY59" s="530"/>
      <c r="AZ59" s="530"/>
      <c r="BA59" s="530"/>
      <c r="BB59" s="530"/>
      <c r="BC59" s="531"/>
      <c r="BD59" s="538" t="s">
        <v>9</v>
      </c>
      <c r="BE59" s="539"/>
      <c r="BF59" s="539"/>
      <c r="BG59" s="539"/>
      <c r="BH59" s="539"/>
      <c r="BI59" s="539"/>
      <c r="BJ59" s="539"/>
      <c r="BK59" s="539"/>
      <c r="BL59" s="539"/>
      <c r="BM59" s="540"/>
      <c r="BN59" s="612">
        <f>BN58</f>
        <v>1449222</v>
      </c>
      <c r="BO59" s="613"/>
      <c r="BP59" s="613"/>
      <c r="BQ59" s="613"/>
      <c r="BR59" s="613"/>
      <c r="BS59" s="613"/>
      <c r="BT59" s="613"/>
      <c r="BU59" s="613"/>
      <c r="BV59" s="613"/>
      <c r="BW59" s="613"/>
      <c r="BX59" s="613"/>
      <c r="BY59" s="613"/>
      <c r="BZ59" s="613"/>
      <c r="CA59" s="613"/>
      <c r="CB59" s="614"/>
    </row>
    <row r="60" spans="1:98" x14ac:dyDescent="0.25">
      <c r="A60" s="153"/>
      <c r="B60" s="153"/>
      <c r="C60" s="153"/>
      <c r="D60" s="153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</row>
    <row r="61" spans="1:98" ht="15.6" x14ac:dyDescent="0.3">
      <c r="A61" s="562" t="s">
        <v>308</v>
      </c>
      <c r="B61" s="562"/>
      <c r="C61" s="562"/>
      <c r="D61" s="562"/>
      <c r="E61" s="562"/>
      <c r="F61" s="562"/>
      <c r="G61" s="562"/>
      <c r="H61" s="562"/>
      <c r="I61" s="562"/>
      <c r="J61" s="562"/>
      <c r="K61" s="562"/>
      <c r="L61" s="562"/>
      <c r="M61" s="562"/>
      <c r="N61" s="562"/>
      <c r="O61" s="562"/>
      <c r="P61" s="562"/>
      <c r="Q61" s="562"/>
      <c r="R61" s="562"/>
      <c r="S61" s="562"/>
      <c r="T61" s="562"/>
      <c r="U61" s="562"/>
      <c r="V61" s="562"/>
      <c r="W61" s="562"/>
      <c r="X61" s="562"/>
      <c r="Y61" s="562"/>
      <c r="Z61" s="562"/>
      <c r="AA61" s="562"/>
      <c r="AB61" s="562"/>
      <c r="AC61" s="562"/>
      <c r="AD61" s="562"/>
      <c r="AE61" s="562"/>
      <c r="AF61" s="562"/>
      <c r="AG61" s="562"/>
      <c r="AH61" s="562"/>
      <c r="AI61" s="562"/>
      <c r="AJ61" s="562"/>
      <c r="AK61" s="562"/>
      <c r="AL61" s="562"/>
      <c r="AM61" s="562"/>
      <c r="AN61" s="562"/>
      <c r="AO61" s="562"/>
      <c r="AP61" s="562"/>
      <c r="AQ61" s="562"/>
      <c r="AR61" s="562"/>
      <c r="AS61" s="562"/>
      <c r="AT61" s="562"/>
      <c r="AU61" s="562"/>
      <c r="AV61" s="562"/>
      <c r="AW61" s="562"/>
      <c r="AX61" s="562"/>
      <c r="AY61" s="562"/>
      <c r="AZ61" s="562"/>
      <c r="BA61" s="562"/>
      <c r="BB61" s="562"/>
      <c r="BC61" s="562"/>
      <c r="BD61" s="562"/>
      <c r="BE61" s="562"/>
      <c r="BF61" s="562"/>
      <c r="BG61" s="562"/>
      <c r="BH61" s="562"/>
      <c r="BI61" s="562"/>
      <c r="BJ61" s="562"/>
      <c r="BK61" s="562"/>
      <c r="BL61" s="562"/>
      <c r="BM61" s="562"/>
      <c r="BN61" s="562"/>
      <c r="BO61" s="562"/>
      <c r="BP61" s="562"/>
      <c r="BQ61" s="562"/>
      <c r="BR61" s="562"/>
      <c r="BS61" s="562"/>
      <c r="BT61" s="562"/>
      <c r="BU61" s="562"/>
      <c r="BV61" s="562"/>
      <c r="BW61" s="562"/>
      <c r="BX61" s="562"/>
      <c r="BY61" s="562"/>
      <c r="BZ61" s="562"/>
      <c r="CA61" s="562"/>
      <c r="CB61" s="562"/>
    </row>
    <row r="62" spans="1:98" x14ac:dyDescent="0.25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</row>
    <row r="63" spans="1:98" x14ac:dyDescent="0.25">
      <c r="A63" s="572" t="s">
        <v>88</v>
      </c>
      <c r="B63" s="573"/>
      <c r="C63" s="573"/>
      <c r="D63" s="574"/>
      <c r="E63" s="572" t="s">
        <v>122</v>
      </c>
      <c r="F63" s="573"/>
      <c r="G63" s="573"/>
      <c r="H63" s="573"/>
      <c r="I63" s="573"/>
      <c r="J63" s="573"/>
      <c r="K63" s="573"/>
      <c r="L63" s="573"/>
      <c r="M63" s="573"/>
      <c r="N63" s="573"/>
      <c r="O63" s="573"/>
      <c r="P63" s="573"/>
      <c r="Q63" s="573"/>
      <c r="R63" s="573"/>
      <c r="S63" s="573"/>
      <c r="T63" s="573"/>
      <c r="U63" s="573"/>
      <c r="V63" s="573"/>
      <c r="W63" s="573"/>
      <c r="X63" s="573"/>
      <c r="Y63" s="573"/>
      <c r="Z63" s="573"/>
      <c r="AA63" s="573"/>
      <c r="AB63" s="573"/>
      <c r="AC63" s="573"/>
      <c r="AD63" s="573"/>
      <c r="AE63" s="573"/>
      <c r="AF63" s="573"/>
      <c r="AG63" s="573"/>
      <c r="AH63" s="573"/>
      <c r="AI63" s="573"/>
      <c r="AJ63" s="573"/>
      <c r="AK63" s="573"/>
      <c r="AL63" s="573"/>
      <c r="AM63" s="573"/>
      <c r="AN63" s="573"/>
      <c r="AO63" s="573"/>
      <c r="AP63" s="573"/>
      <c r="AQ63" s="573"/>
      <c r="AR63" s="573"/>
      <c r="AS63" s="573"/>
      <c r="AT63" s="573"/>
      <c r="AU63" s="573"/>
      <c r="AV63" s="573"/>
      <c r="AW63" s="573"/>
      <c r="AX63" s="573"/>
      <c r="AY63" s="573"/>
      <c r="AZ63" s="573"/>
      <c r="BA63" s="573"/>
      <c r="BB63" s="573"/>
      <c r="BC63" s="574"/>
      <c r="BD63" s="572" t="s">
        <v>124</v>
      </c>
      <c r="BE63" s="573"/>
      <c r="BF63" s="573"/>
      <c r="BG63" s="573"/>
      <c r="BH63" s="573"/>
      <c r="BI63" s="573"/>
      <c r="BJ63" s="573"/>
      <c r="BK63" s="573"/>
      <c r="BL63" s="573"/>
      <c r="BM63" s="574"/>
      <c r="BN63" s="572" t="s">
        <v>194</v>
      </c>
      <c r="BO63" s="573"/>
      <c r="BP63" s="573"/>
      <c r="BQ63" s="573"/>
      <c r="BR63" s="573"/>
      <c r="BS63" s="573"/>
      <c r="BT63" s="573"/>
      <c r="BU63" s="573"/>
      <c r="BV63" s="573"/>
      <c r="BW63" s="573"/>
      <c r="BX63" s="573"/>
      <c r="BY63" s="573"/>
      <c r="BZ63" s="573"/>
      <c r="CA63" s="573"/>
      <c r="CB63" s="574"/>
    </row>
    <row r="64" spans="1:98" x14ac:dyDescent="0.25">
      <c r="A64" s="532" t="s">
        <v>95</v>
      </c>
      <c r="B64" s="533"/>
      <c r="C64" s="533"/>
      <c r="D64" s="534"/>
      <c r="E64" s="532"/>
      <c r="F64" s="533"/>
      <c r="G64" s="533"/>
      <c r="H64" s="533"/>
      <c r="I64" s="533"/>
      <c r="J64" s="533"/>
      <c r="K64" s="533"/>
      <c r="L64" s="533"/>
      <c r="M64" s="533"/>
      <c r="N64" s="533"/>
      <c r="O64" s="533"/>
      <c r="P64" s="533"/>
      <c r="Q64" s="533"/>
      <c r="R64" s="533"/>
      <c r="S64" s="533"/>
      <c r="T64" s="533"/>
      <c r="U64" s="533"/>
      <c r="V64" s="533"/>
      <c r="W64" s="533"/>
      <c r="X64" s="533"/>
      <c r="Y64" s="533"/>
      <c r="Z64" s="533"/>
      <c r="AA64" s="533"/>
      <c r="AB64" s="533"/>
      <c r="AC64" s="533"/>
      <c r="AD64" s="533"/>
      <c r="AE64" s="533"/>
      <c r="AF64" s="533"/>
      <c r="AG64" s="533"/>
      <c r="AH64" s="533"/>
      <c r="AI64" s="533"/>
      <c r="AJ64" s="533"/>
      <c r="AK64" s="533"/>
      <c r="AL64" s="533"/>
      <c r="AM64" s="533"/>
      <c r="AN64" s="533"/>
      <c r="AO64" s="533"/>
      <c r="AP64" s="533"/>
      <c r="AQ64" s="533"/>
      <c r="AR64" s="533"/>
      <c r="AS64" s="533"/>
      <c r="AT64" s="533"/>
      <c r="AU64" s="533"/>
      <c r="AV64" s="533"/>
      <c r="AW64" s="533"/>
      <c r="AX64" s="533"/>
      <c r="AY64" s="533"/>
      <c r="AZ64" s="533"/>
      <c r="BA64" s="533"/>
      <c r="BB64" s="533"/>
      <c r="BC64" s="534"/>
      <c r="BD64" s="532" t="s">
        <v>225</v>
      </c>
      <c r="BE64" s="533"/>
      <c r="BF64" s="533"/>
      <c r="BG64" s="533"/>
      <c r="BH64" s="533"/>
      <c r="BI64" s="533"/>
      <c r="BJ64" s="533"/>
      <c r="BK64" s="533"/>
      <c r="BL64" s="533"/>
      <c r="BM64" s="534"/>
      <c r="BN64" s="532" t="s">
        <v>226</v>
      </c>
      <c r="BO64" s="533"/>
      <c r="BP64" s="533"/>
      <c r="BQ64" s="533"/>
      <c r="BR64" s="533"/>
      <c r="BS64" s="533"/>
      <c r="BT64" s="533"/>
      <c r="BU64" s="533"/>
      <c r="BV64" s="533"/>
      <c r="BW64" s="533"/>
      <c r="BX64" s="533"/>
      <c r="BY64" s="533"/>
      <c r="BZ64" s="533"/>
      <c r="CA64" s="533"/>
      <c r="CB64" s="534"/>
    </row>
    <row r="65" spans="1:81" x14ac:dyDescent="0.25">
      <c r="A65" s="566">
        <v>1</v>
      </c>
      <c r="B65" s="567"/>
      <c r="C65" s="567"/>
      <c r="D65" s="568"/>
      <c r="E65" s="566">
        <v>2</v>
      </c>
      <c r="F65" s="567"/>
      <c r="G65" s="567"/>
      <c r="H65" s="567"/>
      <c r="I65" s="567"/>
      <c r="J65" s="567"/>
      <c r="K65" s="567"/>
      <c r="L65" s="567"/>
      <c r="M65" s="567"/>
      <c r="N65" s="567"/>
      <c r="O65" s="567"/>
      <c r="P65" s="567"/>
      <c r="Q65" s="567"/>
      <c r="R65" s="567"/>
      <c r="S65" s="567"/>
      <c r="T65" s="567"/>
      <c r="U65" s="567"/>
      <c r="V65" s="567"/>
      <c r="W65" s="567"/>
      <c r="X65" s="567"/>
      <c r="Y65" s="567"/>
      <c r="Z65" s="567"/>
      <c r="AA65" s="567"/>
      <c r="AB65" s="567"/>
      <c r="AC65" s="567"/>
      <c r="AD65" s="567"/>
      <c r="AE65" s="567"/>
      <c r="AF65" s="567"/>
      <c r="AG65" s="567"/>
      <c r="AH65" s="567"/>
      <c r="AI65" s="567"/>
      <c r="AJ65" s="567"/>
      <c r="AK65" s="567"/>
      <c r="AL65" s="567"/>
      <c r="AM65" s="567"/>
      <c r="AN65" s="567"/>
      <c r="AO65" s="567"/>
      <c r="AP65" s="567"/>
      <c r="AQ65" s="567"/>
      <c r="AR65" s="567"/>
      <c r="AS65" s="567"/>
      <c r="AT65" s="567"/>
      <c r="AU65" s="567"/>
      <c r="AV65" s="567"/>
      <c r="AW65" s="567"/>
      <c r="AX65" s="567"/>
      <c r="AY65" s="567"/>
      <c r="AZ65" s="567"/>
      <c r="BA65" s="567"/>
      <c r="BB65" s="567"/>
      <c r="BC65" s="568"/>
      <c r="BD65" s="566">
        <v>3</v>
      </c>
      <c r="BE65" s="567"/>
      <c r="BF65" s="567"/>
      <c r="BG65" s="567"/>
      <c r="BH65" s="567"/>
      <c r="BI65" s="567"/>
      <c r="BJ65" s="567"/>
      <c r="BK65" s="567"/>
      <c r="BL65" s="567"/>
      <c r="BM65" s="568"/>
      <c r="BN65" s="569">
        <v>4</v>
      </c>
      <c r="BO65" s="570"/>
      <c r="BP65" s="570"/>
      <c r="BQ65" s="570"/>
      <c r="BR65" s="570"/>
      <c r="BS65" s="570"/>
      <c r="BT65" s="570"/>
      <c r="BU65" s="570"/>
      <c r="BV65" s="570"/>
      <c r="BW65" s="570"/>
      <c r="BX65" s="570"/>
      <c r="BY65" s="570"/>
      <c r="BZ65" s="570"/>
      <c r="CA65" s="570"/>
      <c r="CB65" s="571"/>
    </row>
    <row r="66" spans="1:81" x14ac:dyDescent="0.25">
      <c r="A66" s="535">
        <v>1</v>
      </c>
      <c r="B66" s="536"/>
      <c r="C66" s="536"/>
      <c r="D66" s="537"/>
      <c r="E66" s="553" t="s">
        <v>292</v>
      </c>
      <c r="F66" s="554"/>
      <c r="G66" s="554"/>
      <c r="H66" s="554"/>
      <c r="I66" s="554"/>
      <c r="J66" s="554"/>
      <c r="K66" s="554"/>
      <c r="L66" s="554"/>
      <c r="M66" s="554"/>
      <c r="N66" s="554"/>
      <c r="O66" s="554"/>
      <c r="P66" s="554"/>
      <c r="Q66" s="554"/>
      <c r="R66" s="554"/>
      <c r="S66" s="554"/>
      <c r="T66" s="554"/>
      <c r="U66" s="554"/>
      <c r="V66" s="554"/>
      <c r="W66" s="554"/>
      <c r="X66" s="554"/>
      <c r="Y66" s="554"/>
      <c r="Z66" s="554"/>
      <c r="AA66" s="554"/>
      <c r="AB66" s="554"/>
      <c r="AC66" s="554"/>
      <c r="AD66" s="554"/>
      <c r="AE66" s="554"/>
      <c r="AF66" s="554"/>
      <c r="AG66" s="554"/>
      <c r="AH66" s="554"/>
      <c r="AI66" s="554"/>
      <c r="AJ66" s="554"/>
      <c r="AK66" s="554"/>
      <c r="AL66" s="554"/>
      <c r="AM66" s="554"/>
      <c r="AN66" s="554"/>
      <c r="AO66" s="554"/>
      <c r="AP66" s="554"/>
      <c r="AQ66" s="554"/>
      <c r="AR66" s="554"/>
      <c r="AS66" s="554"/>
      <c r="AT66" s="554"/>
      <c r="AU66" s="554"/>
      <c r="AV66" s="554"/>
      <c r="AW66" s="554"/>
      <c r="AX66" s="554"/>
      <c r="AY66" s="554"/>
      <c r="AZ66" s="554"/>
      <c r="BA66" s="554"/>
      <c r="BB66" s="554"/>
      <c r="BC66" s="555"/>
      <c r="BD66" s="538">
        <v>1</v>
      </c>
      <c r="BE66" s="539"/>
      <c r="BF66" s="539"/>
      <c r="BG66" s="539"/>
      <c r="BH66" s="539"/>
      <c r="BI66" s="539"/>
      <c r="BJ66" s="539"/>
      <c r="BK66" s="539"/>
      <c r="BL66" s="539"/>
      <c r="BM66" s="540"/>
      <c r="BN66" s="541">
        <v>3200</v>
      </c>
      <c r="BO66" s="542"/>
      <c r="BP66" s="542"/>
      <c r="BQ66" s="542"/>
      <c r="BR66" s="542"/>
      <c r="BS66" s="542"/>
      <c r="BT66" s="542"/>
      <c r="BU66" s="542"/>
      <c r="BV66" s="542"/>
      <c r="BW66" s="542"/>
      <c r="BX66" s="542"/>
      <c r="BY66" s="542"/>
      <c r="BZ66" s="542"/>
      <c r="CA66" s="542"/>
      <c r="CB66" s="543"/>
    </row>
    <row r="67" spans="1:81" x14ac:dyDescent="0.25">
      <c r="A67" s="425">
        <v>2</v>
      </c>
      <c r="B67" s="426"/>
      <c r="C67" s="426"/>
      <c r="D67" s="427"/>
      <c r="E67" s="422" t="s">
        <v>293</v>
      </c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3"/>
      <c r="AD67" s="423"/>
      <c r="AE67" s="423"/>
      <c r="AF67" s="423"/>
      <c r="AG67" s="423"/>
      <c r="AH67" s="423"/>
      <c r="AI67" s="423"/>
      <c r="AJ67" s="423"/>
      <c r="AK67" s="423"/>
      <c r="AL67" s="423"/>
      <c r="AM67" s="423"/>
      <c r="AN67" s="423"/>
      <c r="AO67" s="423"/>
      <c r="AP67" s="423"/>
      <c r="AQ67" s="423"/>
      <c r="AR67" s="423"/>
      <c r="AS67" s="423"/>
      <c r="AT67" s="423"/>
      <c r="AU67" s="423"/>
      <c r="AV67" s="423"/>
      <c r="AW67" s="423"/>
      <c r="AX67" s="423"/>
      <c r="AY67" s="423"/>
      <c r="AZ67" s="423"/>
      <c r="BA67" s="423"/>
      <c r="BB67" s="423"/>
      <c r="BC67" s="424"/>
      <c r="BD67" s="407">
        <v>1</v>
      </c>
      <c r="BE67" s="408"/>
      <c r="BF67" s="408"/>
      <c r="BG67" s="408"/>
      <c r="BH67" s="408"/>
      <c r="BI67" s="408"/>
      <c r="BJ67" s="408"/>
      <c r="BK67" s="408"/>
      <c r="BL67" s="408"/>
      <c r="BM67" s="409"/>
      <c r="BN67" s="523">
        <v>0</v>
      </c>
      <c r="BO67" s="524"/>
      <c r="BP67" s="524"/>
      <c r="BQ67" s="524"/>
      <c r="BR67" s="524"/>
      <c r="BS67" s="524"/>
      <c r="BT67" s="524"/>
      <c r="BU67" s="524"/>
      <c r="BV67" s="524"/>
      <c r="BW67" s="524"/>
      <c r="BX67" s="524"/>
      <c r="BY67" s="524"/>
      <c r="BZ67" s="524"/>
      <c r="CA67" s="524"/>
      <c r="CB67" s="525"/>
    </row>
    <row r="68" spans="1:81" x14ac:dyDescent="0.25">
      <c r="A68" s="432"/>
      <c r="B68" s="433"/>
      <c r="C68" s="433"/>
      <c r="D68" s="434"/>
      <c r="E68" s="413" t="s">
        <v>120</v>
      </c>
      <c r="F68" s="414"/>
      <c r="G68" s="414"/>
      <c r="H68" s="414"/>
      <c r="I68" s="414"/>
      <c r="J68" s="414"/>
      <c r="K68" s="414"/>
      <c r="L68" s="414"/>
      <c r="M68" s="414"/>
      <c r="N68" s="414"/>
      <c r="O68" s="414"/>
      <c r="P68" s="414"/>
      <c r="Q68" s="414"/>
      <c r="R68" s="414"/>
      <c r="S68" s="414"/>
      <c r="T68" s="414"/>
      <c r="U68" s="414"/>
      <c r="V68" s="414"/>
      <c r="W68" s="414"/>
      <c r="X68" s="414"/>
      <c r="Y68" s="414"/>
      <c r="Z68" s="414"/>
      <c r="AA68" s="414"/>
      <c r="AB68" s="414"/>
      <c r="AC68" s="414"/>
      <c r="AD68" s="414"/>
      <c r="AE68" s="414"/>
      <c r="AF68" s="414"/>
      <c r="AG68" s="414"/>
      <c r="AH68" s="414"/>
      <c r="AI68" s="414"/>
      <c r="AJ68" s="414"/>
      <c r="AK68" s="414"/>
      <c r="AL68" s="414"/>
      <c r="AM68" s="414"/>
      <c r="AN68" s="414"/>
      <c r="AO68" s="414"/>
      <c r="AP68" s="414"/>
      <c r="AQ68" s="414"/>
      <c r="AR68" s="414"/>
      <c r="AS68" s="414"/>
      <c r="AT68" s="414"/>
      <c r="AU68" s="414"/>
      <c r="AV68" s="414"/>
      <c r="AW68" s="414"/>
      <c r="AX68" s="414"/>
      <c r="AY68" s="414"/>
      <c r="AZ68" s="414"/>
      <c r="BA68" s="414"/>
      <c r="BB68" s="414"/>
      <c r="BC68" s="415"/>
      <c r="BD68" s="407" t="s">
        <v>9</v>
      </c>
      <c r="BE68" s="408"/>
      <c r="BF68" s="408"/>
      <c r="BG68" s="408"/>
      <c r="BH68" s="408"/>
      <c r="BI68" s="408"/>
      <c r="BJ68" s="408"/>
      <c r="BK68" s="408"/>
      <c r="BL68" s="408"/>
      <c r="BM68" s="409"/>
      <c r="BN68" s="419">
        <f>SUM(BN66:CB67)</f>
        <v>3200</v>
      </c>
      <c r="BO68" s="420"/>
      <c r="BP68" s="420"/>
      <c r="BQ68" s="420"/>
      <c r="BR68" s="420"/>
      <c r="BS68" s="420"/>
      <c r="BT68" s="420"/>
      <c r="BU68" s="420"/>
      <c r="BV68" s="420"/>
      <c r="BW68" s="420"/>
      <c r="BX68" s="420"/>
      <c r="BY68" s="420"/>
      <c r="BZ68" s="420"/>
      <c r="CA68" s="420"/>
      <c r="CB68" s="421"/>
    </row>
    <row r="69" spans="1:81" x14ac:dyDescent="0.25">
      <c r="A69" s="432"/>
      <c r="B69" s="433"/>
      <c r="C69" s="433"/>
      <c r="D69" s="434"/>
      <c r="E69" s="413" t="s">
        <v>121</v>
      </c>
      <c r="F69" s="414"/>
      <c r="G69" s="414"/>
      <c r="H69" s="414"/>
      <c r="I69" s="414"/>
      <c r="J69" s="414"/>
      <c r="K69" s="414"/>
      <c r="L69" s="414"/>
      <c r="M69" s="414"/>
      <c r="N69" s="414"/>
      <c r="O69" s="414"/>
      <c r="P69" s="414"/>
      <c r="Q69" s="414"/>
      <c r="R69" s="414"/>
      <c r="S69" s="414"/>
      <c r="T69" s="414"/>
      <c r="U69" s="414"/>
      <c r="V69" s="414"/>
      <c r="W69" s="414"/>
      <c r="X69" s="414"/>
      <c r="Y69" s="414"/>
      <c r="Z69" s="414"/>
      <c r="AA69" s="414"/>
      <c r="AB69" s="414"/>
      <c r="AC69" s="414"/>
      <c r="AD69" s="414"/>
      <c r="AE69" s="414"/>
      <c r="AF69" s="414"/>
      <c r="AG69" s="414"/>
      <c r="AH69" s="414"/>
      <c r="AI69" s="414"/>
      <c r="AJ69" s="414"/>
      <c r="AK69" s="414"/>
      <c r="AL69" s="414"/>
      <c r="AM69" s="414"/>
      <c r="AN69" s="414"/>
      <c r="AO69" s="414"/>
      <c r="AP69" s="414"/>
      <c r="AQ69" s="414"/>
      <c r="AR69" s="414"/>
      <c r="AS69" s="414"/>
      <c r="AT69" s="414"/>
      <c r="AU69" s="414"/>
      <c r="AV69" s="414"/>
      <c r="AW69" s="414"/>
      <c r="AX69" s="414"/>
      <c r="AY69" s="414"/>
      <c r="AZ69" s="414"/>
      <c r="BA69" s="414"/>
      <c r="BB69" s="414"/>
      <c r="BC69" s="415"/>
      <c r="BD69" s="407" t="s">
        <v>9</v>
      </c>
      <c r="BE69" s="408"/>
      <c r="BF69" s="408"/>
      <c r="BG69" s="408"/>
      <c r="BH69" s="408"/>
      <c r="BI69" s="408"/>
      <c r="BJ69" s="408"/>
      <c r="BK69" s="408"/>
      <c r="BL69" s="408"/>
      <c r="BM69" s="409"/>
      <c r="BN69" s="416">
        <f>BN68</f>
        <v>3200</v>
      </c>
      <c r="BO69" s="417"/>
      <c r="BP69" s="417"/>
      <c r="BQ69" s="417"/>
      <c r="BR69" s="417"/>
      <c r="BS69" s="417"/>
      <c r="BT69" s="417"/>
      <c r="BU69" s="417"/>
      <c r="BV69" s="417"/>
      <c r="BW69" s="417"/>
      <c r="BX69" s="417"/>
      <c r="BY69" s="417"/>
      <c r="BZ69" s="417"/>
      <c r="CA69" s="417"/>
      <c r="CB69" s="418"/>
    </row>
    <row r="70" spans="1:81" x14ac:dyDescent="0.25">
      <c r="A70" s="124"/>
      <c r="B70" s="124"/>
      <c r="C70" s="124"/>
      <c r="D70" s="124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</row>
    <row r="71" spans="1:81" s="23" customFormat="1" ht="15.6" x14ac:dyDescent="0.3">
      <c r="A71" s="389" t="s">
        <v>309</v>
      </c>
      <c r="B71" s="389"/>
      <c r="C71" s="389"/>
      <c r="D71" s="389"/>
      <c r="E71" s="389"/>
      <c r="F71" s="389"/>
      <c r="G71" s="389"/>
      <c r="H71" s="389"/>
      <c r="I71" s="389"/>
      <c r="J71" s="389"/>
      <c r="K71" s="389"/>
      <c r="L71" s="389"/>
      <c r="M71" s="389"/>
      <c r="N71" s="389"/>
      <c r="O71" s="389"/>
      <c r="P71" s="389"/>
      <c r="Q71" s="389"/>
      <c r="R71" s="389"/>
      <c r="S71" s="389"/>
      <c r="T71" s="389"/>
      <c r="U71" s="389"/>
      <c r="V71" s="389"/>
      <c r="W71" s="389"/>
      <c r="X71" s="389"/>
      <c r="Y71" s="389"/>
      <c r="Z71" s="389"/>
      <c r="AA71" s="389"/>
      <c r="AB71" s="389"/>
      <c r="AC71" s="389"/>
      <c r="AD71" s="389"/>
      <c r="AE71" s="389"/>
      <c r="AF71" s="389"/>
      <c r="AG71" s="389"/>
      <c r="AH71" s="389"/>
      <c r="AI71" s="389"/>
      <c r="AJ71" s="389"/>
      <c r="AK71" s="389"/>
      <c r="AL71" s="389"/>
      <c r="AM71" s="389"/>
      <c r="AN71" s="389"/>
      <c r="AO71" s="389"/>
      <c r="AP71" s="389"/>
      <c r="AQ71" s="389"/>
      <c r="AR71" s="389"/>
      <c r="AS71" s="389"/>
      <c r="AT71" s="389"/>
      <c r="AU71" s="389"/>
      <c r="AV71" s="389"/>
      <c r="AW71" s="389"/>
      <c r="AX71" s="389"/>
      <c r="AY71" s="389"/>
      <c r="AZ71" s="389"/>
      <c r="BA71" s="389"/>
      <c r="BB71" s="389"/>
      <c r="BC71" s="389"/>
      <c r="BD71" s="389"/>
      <c r="BE71" s="389"/>
      <c r="BF71" s="389"/>
      <c r="BG71" s="389"/>
      <c r="BH71" s="389"/>
      <c r="BI71" s="389"/>
      <c r="BJ71" s="389"/>
      <c r="BK71" s="389"/>
      <c r="BL71" s="389"/>
      <c r="BM71" s="389"/>
      <c r="BN71" s="389"/>
      <c r="BO71" s="389"/>
      <c r="BP71" s="389"/>
      <c r="BQ71" s="389"/>
      <c r="BR71" s="389"/>
      <c r="BS71" s="389"/>
      <c r="BT71" s="389"/>
      <c r="BU71" s="389"/>
      <c r="BV71" s="389"/>
      <c r="BW71" s="389"/>
      <c r="BX71" s="389"/>
      <c r="BY71" s="389"/>
      <c r="BZ71" s="389"/>
      <c r="CA71" s="389"/>
      <c r="CB71" s="389"/>
    </row>
    <row r="72" spans="1:81" s="23" customFormat="1" ht="15.75" customHeight="1" x14ac:dyDescent="0.3">
      <c r="A72" s="389" t="s">
        <v>229</v>
      </c>
      <c r="B72" s="389"/>
      <c r="C72" s="389"/>
      <c r="D72" s="389"/>
      <c r="E72" s="389"/>
      <c r="F72" s="389"/>
      <c r="G72" s="389"/>
      <c r="H72" s="389"/>
      <c r="I72" s="389"/>
      <c r="J72" s="389"/>
      <c r="K72" s="389"/>
      <c r="L72" s="389"/>
      <c r="M72" s="389"/>
      <c r="N72" s="389"/>
      <c r="O72" s="389"/>
      <c r="P72" s="389"/>
      <c r="Q72" s="389"/>
      <c r="R72" s="389"/>
      <c r="S72" s="389"/>
      <c r="T72" s="389"/>
      <c r="U72" s="389"/>
      <c r="V72" s="389"/>
      <c r="W72" s="389"/>
      <c r="X72" s="389"/>
      <c r="Y72" s="389"/>
      <c r="Z72" s="389"/>
      <c r="AA72" s="389"/>
      <c r="AB72" s="389"/>
      <c r="AC72" s="389"/>
      <c r="AD72" s="389"/>
      <c r="AE72" s="389"/>
      <c r="AF72" s="389"/>
      <c r="AG72" s="389"/>
      <c r="AH72" s="389"/>
      <c r="AI72" s="389"/>
      <c r="AJ72" s="389"/>
      <c r="AK72" s="389"/>
      <c r="AL72" s="389"/>
      <c r="AM72" s="389"/>
      <c r="AN72" s="389"/>
      <c r="AO72" s="389"/>
      <c r="AP72" s="389"/>
      <c r="AQ72" s="389"/>
      <c r="AR72" s="389"/>
      <c r="AS72" s="389"/>
      <c r="AT72" s="389"/>
      <c r="AU72" s="389"/>
      <c r="AV72" s="389"/>
      <c r="AW72" s="389"/>
      <c r="AX72" s="389"/>
      <c r="AY72" s="389"/>
      <c r="AZ72" s="389"/>
      <c r="BA72" s="389"/>
      <c r="BB72" s="389"/>
      <c r="BC72" s="389"/>
      <c r="BD72" s="389"/>
      <c r="BE72" s="389"/>
      <c r="BF72" s="389"/>
      <c r="BG72" s="389"/>
      <c r="BH72" s="389"/>
      <c r="BI72" s="389"/>
      <c r="BJ72" s="389"/>
      <c r="BK72" s="389"/>
      <c r="BL72" s="389"/>
      <c r="BM72" s="389"/>
      <c r="BN72" s="389"/>
      <c r="BO72" s="389"/>
      <c r="BP72" s="389"/>
      <c r="BQ72" s="389"/>
      <c r="BR72" s="389"/>
      <c r="BS72" s="389"/>
      <c r="BT72" s="389"/>
      <c r="BU72" s="389"/>
      <c r="BV72" s="389"/>
      <c r="BW72" s="389"/>
      <c r="BX72" s="389"/>
      <c r="BY72" s="389"/>
      <c r="BZ72" s="389"/>
      <c r="CA72" s="389"/>
      <c r="CB72" s="389"/>
    </row>
    <row r="73" spans="1:81" s="23" customFormat="1" ht="15.6" x14ac:dyDescent="0.3">
      <c r="A73" s="229"/>
      <c r="B73" s="389" t="s">
        <v>520</v>
      </c>
      <c r="C73" s="389"/>
      <c r="D73" s="389"/>
      <c r="E73" s="389"/>
      <c r="F73" s="389"/>
      <c r="G73" s="389"/>
      <c r="H73" s="389"/>
      <c r="I73" s="389"/>
      <c r="J73" s="389"/>
      <c r="K73" s="389"/>
      <c r="L73" s="389"/>
      <c r="M73" s="389"/>
      <c r="N73" s="389"/>
      <c r="O73" s="389"/>
      <c r="P73" s="389"/>
      <c r="Q73" s="389"/>
      <c r="R73" s="389"/>
      <c r="S73" s="389"/>
      <c r="T73" s="389"/>
      <c r="U73" s="389"/>
      <c r="V73" s="389"/>
      <c r="W73" s="389"/>
      <c r="X73" s="389"/>
      <c r="Y73" s="389"/>
      <c r="Z73" s="389"/>
      <c r="AA73" s="389"/>
      <c r="AB73" s="389"/>
      <c r="AC73" s="389"/>
      <c r="AD73" s="389"/>
      <c r="AE73" s="389"/>
      <c r="AF73" s="389"/>
      <c r="AG73" s="389"/>
      <c r="AH73" s="389"/>
      <c r="AI73" s="389"/>
      <c r="AJ73" s="389"/>
      <c r="AK73" s="389"/>
      <c r="AL73" s="389"/>
      <c r="AM73" s="389"/>
      <c r="AN73" s="389"/>
      <c r="AO73" s="389"/>
      <c r="AP73" s="389"/>
      <c r="AQ73" s="389"/>
      <c r="AR73" s="389"/>
      <c r="AS73" s="389"/>
      <c r="AT73" s="389"/>
      <c r="AU73" s="389"/>
      <c r="AV73" s="389"/>
      <c r="AW73" s="389"/>
      <c r="AX73" s="389"/>
      <c r="AY73" s="389"/>
      <c r="AZ73" s="389"/>
      <c r="BA73" s="389"/>
      <c r="BB73" s="389"/>
      <c r="BC73" s="389"/>
      <c r="BD73" s="389"/>
      <c r="BE73" s="389"/>
      <c r="BF73" s="389"/>
      <c r="BG73" s="389"/>
      <c r="BH73" s="389"/>
      <c r="BI73" s="389"/>
      <c r="BJ73" s="389"/>
      <c r="BK73" s="389"/>
      <c r="BL73" s="389"/>
      <c r="BM73" s="389"/>
      <c r="BN73" s="389"/>
      <c r="BO73" s="389"/>
      <c r="BP73" s="389"/>
      <c r="BQ73" s="389"/>
      <c r="BR73" s="389"/>
      <c r="BS73" s="389"/>
      <c r="BT73" s="389"/>
      <c r="BU73" s="389"/>
      <c r="BV73" s="389"/>
      <c r="BW73" s="389"/>
      <c r="BX73" s="389"/>
      <c r="BY73" s="389"/>
      <c r="BZ73" s="389"/>
      <c r="CA73" s="389"/>
      <c r="CB73" s="389"/>
      <c r="CC73" s="389"/>
    </row>
    <row r="74" spans="1:81" s="25" customFormat="1" ht="7.8" x14ac:dyDescent="0.1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</row>
    <row r="75" spans="1:81" x14ac:dyDescent="0.25">
      <c r="A75" s="386" t="s">
        <v>88</v>
      </c>
      <c r="B75" s="387"/>
      <c r="C75" s="387"/>
      <c r="D75" s="388"/>
      <c r="E75" s="386" t="s">
        <v>122</v>
      </c>
      <c r="F75" s="387"/>
      <c r="G75" s="387"/>
      <c r="H75" s="387"/>
      <c r="I75" s="387"/>
      <c r="J75" s="387"/>
      <c r="K75" s="387"/>
      <c r="L75" s="387"/>
      <c r="M75" s="387"/>
      <c r="N75" s="387"/>
      <c r="O75" s="387"/>
      <c r="P75" s="387"/>
      <c r="Q75" s="387"/>
      <c r="R75" s="387"/>
      <c r="S75" s="387"/>
      <c r="T75" s="387"/>
      <c r="U75" s="387"/>
      <c r="V75" s="387"/>
      <c r="W75" s="387"/>
      <c r="X75" s="387"/>
      <c r="Y75" s="387"/>
      <c r="Z75" s="387"/>
      <c r="AA75" s="387"/>
      <c r="AB75" s="387"/>
      <c r="AC75" s="387"/>
      <c r="AD75" s="387"/>
      <c r="AE75" s="387"/>
      <c r="AF75" s="387"/>
      <c r="AG75" s="387"/>
      <c r="AH75" s="387"/>
      <c r="AI75" s="387"/>
      <c r="AJ75" s="387"/>
      <c r="AK75" s="387"/>
      <c r="AL75" s="387"/>
      <c r="AM75" s="387"/>
      <c r="AN75" s="387"/>
      <c r="AO75" s="387"/>
      <c r="AP75" s="387"/>
      <c r="AQ75" s="387"/>
      <c r="AR75" s="388"/>
      <c r="AS75" s="386" t="s">
        <v>124</v>
      </c>
      <c r="AT75" s="387"/>
      <c r="AU75" s="387"/>
      <c r="AV75" s="387"/>
      <c r="AW75" s="387"/>
      <c r="AX75" s="387"/>
      <c r="AY75" s="387"/>
      <c r="AZ75" s="387"/>
      <c r="BA75" s="387"/>
      <c r="BB75" s="388"/>
      <c r="BC75" s="386" t="s">
        <v>230</v>
      </c>
      <c r="BD75" s="387"/>
      <c r="BE75" s="387"/>
      <c r="BF75" s="387"/>
      <c r="BG75" s="387"/>
      <c r="BH75" s="387"/>
      <c r="BI75" s="387"/>
      <c r="BJ75" s="387"/>
      <c r="BK75" s="387"/>
      <c r="BL75" s="387"/>
      <c r="BM75" s="388"/>
      <c r="BN75" s="386" t="s">
        <v>78</v>
      </c>
      <c r="BO75" s="387"/>
      <c r="BP75" s="387"/>
      <c r="BQ75" s="387"/>
      <c r="BR75" s="387"/>
      <c r="BS75" s="387"/>
      <c r="BT75" s="387"/>
      <c r="BU75" s="387"/>
      <c r="BV75" s="387"/>
      <c r="BW75" s="387"/>
      <c r="BX75" s="387"/>
      <c r="BY75" s="387"/>
      <c r="BZ75" s="387"/>
      <c r="CA75" s="387"/>
      <c r="CB75" s="388"/>
    </row>
    <row r="76" spans="1:81" x14ac:dyDescent="0.25">
      <c r="A76" s="383" t="s">
        <v>95</v>
      </c>
      <c r="B76" s="384"/>
      <c r="C76" s="384"/>
      <c r="D76" s="385"/>
      <c r="E76" s="383"/>
      <c r="F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  <c r="AB76" s="384"/>
      <c r="AC76" s="384"/>
      <c r="AD76" s="384"/>
      <c r="AE76" s="384"/>
      <c r="AF76" s="384"/>
      <c r="AG76" s="384"/>
      <c r="AH76" s="384"/>
      <c r="AI76" s="384"/>
      <c r="AJ76" s="384"/>
      <c r="AK76" s="384"/>
      <c r="AL76" s="384"/>
      <c r="AM76" s="384"/>
      <c r="AN76" s="384"/>
      <c r="AO76" s="384"/>
      <c r="AP76" s="384"/>
      <c r="AQ76" s="384"/>
      <c r="AR76" s="385"/>
      <c r="AS76" s="383"/>
      <c r="AT76" s="384"/>
      <c r="AU76" s="384"/>
      <c r="AV76" s="384"/>
      <c r="AW76" s="384"/>
      <c r="AX76" s="384"/>
      <c r="AY76" s="384"/>
      <c r="AZ76" s="384"/>
      <c r="BA76" s="384"/>
      <c r="BB76" s="385"/>
      <c r="BC76" s="383" t="s">
        <v>231</v>
      </c>
      <c r="BD76" s="384"/>
      <c r="BE76" s="384"/>
      <c r="BF76" s="384"/>
      <c r="BG76" s="384"/>
      <c r="BH76" s="384"/>
      <c r="BI76" s="384"/>
      <c r="BJ76" s="384"/>
      <c r="BK76" s="384"/>
      <c r="BL76" s="384"/>
      <c r="BM76" s="385"/>
      <c r="BN76" s="383" t="s">
        <v>232</v>
      </c>
      <c r="BO76" s="384"/>
      <c r="BP76" s="384"/>
      <c r="BQ76" s="384"/>
      <c r="BR76" s="384"/>
      <c r="BS76" s="384"/>
      <c r="BT76" s="384"/>
      <c r="BU76" s="384"/>
      <c r="BV76" s="384"/>
      <c r="BW76" s="384"/>
      <c r="BX76" s="384"/>
      <c r="BY76" s="384"/>
      <c r="BZ76" s="384"/>
      <c r="CA76" s="384"/>
      <c r="CB76" s="385"/>
    </row>
    <row r="77" spans="1:81" x14ac:dyDescent="0.25">
      <c r="A77" s="383"/>
      <c r="B77" s="384"/>
      <c r="C77" s="384"/>
      <c r="D77" s="385"/>
      <c r="E77" s="383"/>
      <c r="F77" s="384"/>
      <c r="G77" s="384"/>
      <c r="H77" s="384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84"/>
      <c r="W77" s="384"/>
      <c r="X77" s="384"/>
      <c r="Y77" s="384"/>
      <c r="Z77" s="384"/>
      <c r="AA77" s="384"/>
      <c r="AB77" s="384"/>
      <c r="AC77" s="384"/>
      <c r="AD77" s="384"/>
      <c r="AE77" s="384"/>
      <c r="AF77" s="384"/>
      <c r="AG77" s="384"/>
      <c r="AH77" s="384"/>
      <c r="AI77" s="384"/>
      <c r="AJ77" s="384"/>
      <c r="AK77" s="384"/>
      <c r="AL77" s="384"/>
      <c r="AM77" s="384"/>
      <c r="AN77" s="384"/>
      <c r="AO77" s="384"/>
      <c r="AP77" s="384"/>
      <c r="AQ77" s="384"/>
      <c r="AR77" s="385"/>
      <c r="AS77" s="383"/>
      <c r="AT77" s="384"/>
      <c r="AU77" s="384"/>
      <c r="AV77" s="384"/>
      <c r="AW77" s="384"/>
      <c r="AX77" s="384"/>
      <c r="AY77" s="384"/>
      <c r="AZ77" s="384"/>
      <c r="BA77" s="384"/>
      <c r="BB77" s="385"/>
      <c r="BC77" s="383" t="s">
        <v>131</v>
      </c>
      <c r="BD77" s="384"/>
      <c r="BE77" s="384"/>
      <c r="BF77" s="384"/>
      <c r="BG77" s="384"/>
      <c r="BH77" s="384"/>
      <c r="BI77" s="384"/>
      <c r="BJ77" s="384"/>
      <c r="BK77" s="384"/>
      <c r="BL77" s="384"/>
      <c r="BM77" s="385"/>
      <c r="BN77" s="383"/>
      <c r="BO77" s="384"/>
      <c r="BP77" s="384"/>
      <c r="BQ77" s="384"/>
      <c r="BR77" s="384"/>
      <c r="BS77" s="384"/>
      <c r="BT77" s="384"/>
      <c r="BU77" s="384"/>
      <c r="BV77" s="384"/>
      <c r="BW77" s="384"/>
      <c r="BX77" s="384"/>
      <c r="BY77" s="384"/>
      <c r="BZ77" s="384"/>
      <c r="CA77" s="384"/>
      <c r="CB77" s="385"/>
    </row>
    <row r="78" spans="1:81" x14ac:dyDescent="0.25">
      <c r="A78" s="392"/>
      <c r="B78" s="393"/>
      <c r="C78" s="393"/>
      <c r="D78" s="394"/>
      <c r="E78" s="392">
        <v>1</v>
      </c>
      <c r="F78" s="393"/>
      <c r="G78" s="393"/>
      <c r="H78" s="393"/>
      <c r="I78" s="393"/>
      <c r="J78" s="393"/>
      <c r="K78" s="393"/>
      <c r="L78" s="393"/>
      <c r="M78" s="393"/>
      <c r="N78" s="393"/>
      <c r="O78" s="393"/>
      <c r="P78" s="393"/>
      <c r="Q78" s="393"/>
      <c r="R78" s="393"/>
      <c r="S78" s="393"/>
      <c r="T78" s="393"/>
      <c r="U78" s="393"/>
      <c r="V78" s="393"/>
      <c r="W78" s="393"/>
      <c r="X78" s="393"/>
      <c r="Y78" s="393"/>
      <c r="Z78" s="393"/>
      <c r="AA78" s="393"/>
      <c r="AB78" s="393"/>
      <c r="AC78" s="393"/>
      <c r="AD78" s="393"/>
      <c r="AE78" s="393"/>
      <c r="AF78" s="393"/>
      <c r="AG78" s="393"/>
      <c r="AH78" s="393"/>
      <c r="AI78" s="393"/>
      <c r="AJ78" s="393"/>
      <c r="AK78" s="393"/>
      <c r="AL78" s="393"/>
      <c r="AM78" s="393"/>
      <c r="AN78" s="393"/>
      <c r="AO78" s="393"/>
      <c r="AP78" s="393"/>
      <c r="AQ78" s="393"/>
      <c r="AR78" s="394"/>
      <c r="AS78" s="392">
        <v>2</v>
      </c>
      <c r="AT78" s="393"/>
      <c r="AU78" s="393"/>
      <c r="AV78" s="393"/>
      <c r="AW78" s="393"/>
      <c r="AX78" s="393"/>
      <c r="AY78" s="393"/>
      <c r="AZ78" s="393"/>
      <c r="BA78" s="393"/>
      <c r="BB78" s="394"/>
      <c r="BC78" s="392">
        <v>3</v>
      </c>
      <c r="BD78" s="393"/>
      <c r="BE78" s="393"/>
      <c r="BF78" s="393"/>
      <c r="BG78" s="393"/>
      <c r="BH78" s="393"/>
      <c r="BI78" s="393"/>
      <c r="BJ78" s="393"/>
      <c r="BK78" s="393"/>
      <c r="BL78" s="393"/>
      <c r="BM78" s="394"/>
      <c r="BN78" s="392">
        <v>4</v>
      </c>
      <c r="BO78" s="393"/>
      <c r="BP78" s="393"/>
      <c r="BQ78" s="393"/>
      <c r="BR78" s="393"/>
      <c r="BS78" s="393"/>
      <c r="BT78" s="393"/>
      <c r="BU78" s="393"/>
      <c r="BV78" s="393"/>
      <c r="BW78" s="393"/>
      <c r="BX78" s="393"/>
      <c r="BY78" s="393"/>
      <c r="BZ78" s="393"/>
      <c r="CA78" s="393"/>
      <c r="CB78" s="394"/>
    </row>
    <row r="79" spans="1:81" ht="15" customHeight="1" x14ac:dyDescent="0.25">
      <c r="A79" s="425">
        <v>1</v>
      </c>
      <c r="B79" s="426"/>
      <c r="C79" s="426"/>
      <c r="D79" s="427"/>
      <c r="E79" s="432" t="s">
        <v>525</v>
      </c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  <c r="S79" s="433"/>
      <c r="T79" s="433"/>
      <c r="U79" s="433"/>
      <c r="V79" s="433"/>
      <c r="W79" s="433"/>
      <c r="X79" s="433"/>
      <c r="Y79" s="433"/>
      <c r="Z79" s="433"/>
      <c r="AA79" s="433"/>
      <c r="AB79" s="433"/>
      <c r="AC79" s="433"/>
      <c r="AD79" s="433"/>
      <c r="AE79" s="433"/>
      <c r="AF79" s="433"/>
      <c r="AG79" s="433"/>
      <c r="AH79" s="433"/>
      <c r="AI79" s="433"/>
      <c r="AJ79" s="433"/>
      <c r="AK79" s="433"/>
      <c r="AL79" s="433"/>
      <c r="AM79" s="433"/>
      <c r="AN79" s="433"/>
      <c r="AO79" s="433"/>
      <c r="AP79" s="433"/>
      <c r="AQ79" s="433"/>
      <c r="AR79" s="434"/>
      <c r="AS79" s="425">
        <v>21</v>
      </c>
      <c r="AT79" s="426"/>
      <c r="AU79" s="426"/>
      <c r="AV79" s="426"/>
      <c r="AW79" s="426"/>
      <c r="AX79" s="426"/>
      <c r="AY79" s="426"/>
      <c r="AZ79" s="426"/>
      <c r="BA79" s="426"/>
      <c r="BB79" s="427"/>
      <c r="BC79" s="404">
        <v>349</v>
      </c>
      <c r="BD79" s="405"/>
      <c r="BE79" s="405"/>
      <c r="BF79" s="405"/>
      <c r="BG79" s="405"/>
      <c r="BH79" s="405"/>
      <c r="BI79" s="405"/>
      <c r="BJ79" s="405"/>
      <c r="BK79" s="405"/>
      <c r="BL79" s="405"/>
      <c r="BM79" s="406"/>
      <c r="BN79" s="636">
        <f>AS79*BC79</f>
        <v>7329</v>
      </c>
      <c r="BO79" s="637"/>
      <c r="BP79" s="637"/>
      <c r="BQ79" s="637"/>
      <c r="BR79" s="637"/>
      <c r="BS79" s="637"/>
      <c r="BT79" s="637"/>
      <c r="BU79" s="637"/>
      <c r="BV79" s="637"/>
      <c r="BW79" s="637"/>
      <c r="BX79" s="637"/>
      <c r="BY79" s="637"/>
      <c r="BZ79" s="637"/>
      <c r="CA79" s="637"/>
      <c r="CB79" s="638"/>
    </row>
    <row r="80" spans="1:81" ht="15" customHeight="1" x14ac:dyDescent="0.25">
      <c r="A80" s="425"/>
      <c r="B80" s="426"/>
      <c r="C80" s="426"/>
      <c r="D80" s="427"/>
      <c r="E80" s="432" t="s">
        <v>449</v>
      </c>
      <c r="F80" s="433"/>
      <c r="G80" s="433"/>
      <c r="H80" s="433"/>
      <c r="I80" s="433"/>
      <c r="J80" s="433"/>
      <c r="K80" s="433"/>
      <c r="L80" s="433"/>
      <c r="M80" s="433"/>
      <c r="N80" s="433"/>
      <c r="O80" s="433"/>
      <c r="P80" s="433"/>
      <c r="Q80" s="433"/>
      <c r="R80" s="433"/>
      <c r="S80" s="433"/>
      <c r="T80" s="433"/>
      <c r="U80" s="433"/>
      <c r="V80" s="433"/>
      <c r="W80" s="433"/>
      <c r="X80" s="433"/>
      <c r="Y80" s="433"/>
      <c r="Z80" s="433"/>
      <c r="AA80" s="433"/>
      <c r="AB80" s="433"/>
      <c r="AC80" s="433"/>
      <c r="AD80" s="433"/>
      <c r="AE80" s="433"/>
      <c r="AF80" s="433"/>
      <c r="AG80" s="433"/>
      <c r="AH80" s="433"/>
      <c r="AI80" s="433"/>
      <c r="AJ80" s="433"/>
      <c r="AK80" s="433"/>
      <c r="AL80" s="433"/>
      <c r="AM80" s="433"/>
      <c r="AN80" s="433"/>
      <c r="AO80" s="433"/>
      <c r="AP80" s="433"/>
      <c r="AQ80" s="433"/>
      <c r="AR80" s="434"/>
      <c r="AS80" s="425">
        <v>300</v>
      </c>
      <c r="AT80" s="426"/>
      <c r="AU80" s="426"/>
      <c r="AV80" s="426"/>
      <c r="AW80" s="426"/>
      <c r="AX80" s="426"/>
      <c r="AY80" s="426"/>
      <c r="AZ80" s="426"/>
      <c r="BA80" s="426"/>
      <c r="BB80" s="427"/>
      <c r="BC80" s="404">
        <v>2</v>
      </c>
      <c r="BD80" s="405"/>
      <c r="BE80" s="405"/>
      <c r="BF80" s="405"/>
      <c r="BG80" s="405"/>
      <c r="BH80" s="405"/>
      <c r="BI80" s="405"/>
      <c r="BJ80" s="405"/>
      <c r="BK80" s="405"/>
      <c r="BL80" s="405"/>
      <c r="BM80" s="406"/>
      <c r="BN80" s="636">
        <f>AS80*BC80</f>
        <v>600</v>
      </c>
      <c r="BO80" s="637"/>
      <c r="BP80" s="637"/>
      <c r="BQ80" s="637"/>
      <c r="BR80" s="637"/>
      <c r="BS80" s="637"/>
      <c r="BT80" s="637"/>
      <c r="BU80" s="637"/>
      <c r="BV80" s="637"/>
      <c r="BW80" s="637"/>
      <c r="BX80" s="637"/>
      <c r="BY80" s="637"/>
      <c r="BZ80" s="637"/>
      <c r="CA80" s="637"/>
      <c r="CB80" s="638"/>
    </row>
    <row r="81" spans="1:98" ht="15" customHeight="1" x14ac:dyDescent="0.25">
      <c r="A81" s="407"/>
      <c r="B81" s="408"/>
      <c r="C81" s="408"/>
      <c r="D81" s="409"/>
      <c r="E81" s="422" t="s">
        <v>450</v>
      </c>
      <c r="F81" s="587"/>
      <c r="G81" s="587"/>
      <c r="H81" s="587"/>
      <c r="I81" s="587"/>
      <c r="J81" s="587"/>
      <c r="K81" s="587"/>
      <c r="L81" s="587"/>
      <c r="M81" s="587"/>
      <c r="N81" s="587"/>
      <c r="O81" s="587"/>
      <c r="P81" s="587"/>
      <c r="Q81" s="587"/>
      <c r="R81" s="587"/>
      <c r="S81" s="587"/>
      <c r="T81" s="587"/>
      <c r="U81" s="587"/>
      <c r="V81" s="587"/>
      <c r="W81" s="587"/>
      <c r="X81" s="587"/>
      <c r="Y81" s="587"/>
      <c r="Z81" s="587"/>
      <c r="AA81" s="587"/>
      <c r="AB81" s="587"/>
      <c r="AC81" s="587"/>
      <c r="AD81" s="587"/>
      <c r="AE81" s="587"/>
      <c r="AF81" s="587"/>
      <c r="AG81" s="587"/>
      <c r="AH81" s="587"/>
      <c r="AI81" s="587"/>
      <c r="AJ81" s="587"/>
      <c r="AK81" s="587"/>
      <c r="AL81" s="587"/>
      <c r="AM81" s="587"/>
      <c r="AN81" s="587"/>
      <c r="AO81" s="587"/>
      <c r="AP81" s="587"/>
      <c r="AQ81" s="587"/>
      <c r="AR81" s="588"/>
      <c r="AS81" s="425">
        <v>3</v>
      </c>
      <c r="AT81" s="426"/>
      <c r="AU81" s="426"/>
      <c r="AV81" s="426"/>
      <c r="AW81" s="426"/>
      <c r="AX81" s="426"/>
      <c r="AY81" s="426"/>
      <c r="AZ81" s="426"/>
      <c r="BA81" s="426"/>
      <c r="BB81" s="427"/>
      <c r="BC81" s="404">
        <v>19</v>
      </c>
      <c r="BD81" s="405"/>
      <c r="BE81" s="405"/>
      <c r="BF81" s="405"/>
      <c r="BG81" s="405"/>
      <c r="BH81" s="405"/>
      <c r="BI81" s="405"/>
      <c r="BJ81" s="405"/>
      <c r="BK81" s="405"/>
      <c r="BL81" s="405"/>
      <c r="BM81" s="406"/>
      <c r="BN81" s="541">
        <f t="shared" ref="BN81:BN87" si="0">BC81*AS81</f>
        <v>57</v>
      </c>
      <c r="BO81" s="542"/>
      <c r="BP81" s="542"/>
      <c r="BQ81" s="542"/>
      <c r="BR81" s="542"/>
      <c r="BS81" s="542"/>
      <c r="BT81" s="542"/>
      <c r="BU81" s="542"/>
      <c r="BV81" s="542"/>
      <c r="BW81" s="542"/>
      <c r="BX81" s="542"/>
      <c r="BY81" s="542"/>
      <c r="BZ81" s="542"/>
      <c r="CA81" s="542"/>
      <c r="CB81" s="543"/>
    </row>
    <row r="82" spans="1:98" ht="15" customHeight="1" x14ac:dyDescent="0.25">
      <c r="A82" s="407"/>
      <c r="B82" s="408"/>
      <c r="C82" s="408"/>
      <c r="D82" s="409"/>
      <c r="E82" s="422" t="s">
        <v>526</v>
      </c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3"/>
      <c r="AK82" s="423"/>
      <c r="AL82" s="423"/>
      <c r="AM82" s="423"/>
      <c r="AN82" s="423"/>
      <c r="AO82" s="423"/>
      <c r="AP82" s="423"/>
      <c r="AQ82" s="423"/>
      <c r="AR82" s="424"/>
      <c r="AS82" s="425">
        <v>2</v>
      </c>
      <c r="AT82" s="426"/>
      <c r="AU82" s="426"/>
      <c r="AV82" s="426"/>
      <c r="AW82" s="426"/>
      <c r="AX82" s="426"/>
      <c r="AY82" s="426"/>
      <c r="AZ82" s="426"/>
      <c r="BA82" s="426"/>
      <c r="BB82" s="427"/>
      <c r="BC82" s="404">
        <v>45.5</v>
      </c>
      <c r="BD82" s="405"/>
      <c r="BE82" s="405"/>
      <c r="BF82" s="405"/>
      <c r="BG82" s="405"/>
      <c r="BH82" s="405"/>
      <c r="BI82" s="405"/>
      <c r="BJ82" s="405"/>
      <c r="BK82" s="405"/>
      <c r="BL82" s="405"/>
      <c r="BM82" s="406"/>
      <c r="BN82" s="541">
        <f t="shared" si="0"/>
        <v>91</v>
      </c>
      <c r="BO82" s="542"/>
      <c r="BP82" s="542"/>
      <c r="BQ82" s="542"/>
      <c r="BR82" s="542"/>
      <c r="BS82" s="542"/>
      <c r="BT82" s="542"/>
      <c r="BU82" s="542"/>
      <c r="BV82" s="542"/>
      <c r="BW82" s="542"/>
      <c r="BX82" s="542"/>
      <c r="BY82" s="542"/>
      <c r="BZ82" s="542"/>
      <c r="CA82" s="542"/>
      <c r="CB82" s="543"/>
    </row>
    <row r="83" spans="1:98" ht="15" customHeight="1" x14ac:dyDescent="0.25">
      <c r="A83" s="407"/>
      <c r="B83" s="408"/>
      <c r="C83" s="408"/>
      <c r="D83" s="409"/>
      <c r="E83" s="422" t="s">
        <v>527</v>
      </c>
      <c r="F83" s="423"/>
      <c r="G83" s="423"/>
      <c r="H83" s="423"/>
      <c r="I83" s="423"/>
      <c r="J83" s="423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3"/>
      <c r="AD83" s="423"/>
      <c r="AE83" s="423"/>
      <c r="AF83" s="423"/>
      <c r="AG83" s="423"/>
      <c r="AH83" s="423"/>
      <c r="AI83" s="423"/>
      <c r="AJ83" s="423"/>
      <c r="AK83" s="423"/>
      <c r="AL83" s="423"/>
      <c r="AM83" s="423"/>
      <c r="AN83" s="423"/>
      <c r="AO83" s="423"/>
      <c r="AP83" s="423"/>
      <c r="AQ83" s="423"/>
      <c r="AR83" s="424"/>
      <c r="AS83" s="425">
        <v>1</v>
      </c>
      <c r="AT83" s="426"/>
      <c r="AU83" s="426"/>
      <c r="AV83" s="426"/>
      <c r="AW83" s="426"/>
      <c r="AX83" s="426"/>
      <c r="AY83" s="426"/>
      <c r="AZ83" s="426"/>
      <c r="BA83" s="426"/>
      <c r="BB83" s="427"/>
      <c r="BC83" s="404">
        <v>87</v>
      </c>
      <c r="BD83" s="405"/>
      <c r="BE83" s="405"/>
      <c r="BF83" s="405"/>
      <c r="BG83" s="405"/>
      <c r="BH83" s="405"/>
      <c r="BI83" s="405"/>
      <c r="BJ83" s="405"/>
      <c r="BK83" s="405"/>
      <c r="BL83" s="405"/>
      <c r="BM83" s="406"/>
      <c r="BN83" s="541">
        <f t="shared" si="0"/>
        <v>87</v>
      </c>
      <c r="BO83" s="542"/>
      <c r="BP83" s="542"/>
      <c r="BQ83" s="542"/>
      <c r="BR83" s="542"/>
      <c r="BS83" s="542"/>
      <c r="BT83" s="542"/>
      <c r="BU83" s="542"/>
      <c r="BV83" s="542"/>
      <c r="BW83" s="542"/>
      <c r="BX83" s="542"/>
      <c r="BY83" s="542"/>
      <c r="BZ83" s="542"/>
      <c r="CA83" s="542"/>
      <c r="CB83" s="543"/>
    </row>
    <row r="84" spans="1:98" ht="15" customHeight="1" x14ac:dyDescent="0.25">
      <c r="A84" s="425"/>
      <c r="B84" s="426"/>
      <c r="C84" s="426"/>
      <c r="D84" s="427"/>
      <c r="E84" s="432" t="s">
        <v>528</v>
      </c>
      <c r="F84" s="433"/>
      <c r="G84" s="433"/>
      <c r="H84" s="433"/>
      <c r="I84" s="433"/>
      <c r="J84" s="433"/>
      <c r="K84" s="433"/>
      <c r="L84" s="433"/>
      <c r="M84" s="433"/>
      <c r="N84" s="433"/>
      <c r="O84" s="433"/>
      <c r="P84" s="433"/>
      <c r="Q84" s="433"/>
      <c r="R84" s="433"/>
      <c r="S84" s="433"/>
      <c r="T84" s="433"/>
      <c r="U84" s="433"/>
      <c r="V84" s="433"/>
      <c r="W84" s="433"/>
      <c r="X84" s="433"/>
      <c r="Y84" s="433"/>
      <c r="Z84" s="433"/>
      <c r="AA84" s="433"/>
      <c r="AB84" s="433"/>
      <c r="AC84" s="433"/>
      <c r="AD84" s="433"/>
      <c r="AE84" s="433"/>
      <c r="AF84" s="433"/>
      <c r="AG84" s="433"/>
      <c r="AH84" s="433"/>
      <c r="AI84" s="433"/>
      <c r="AJ84" s="433"/>
      <c r="AK84" s="433"/>
      <c r="AL84" s="433"/>
      <c r="AM84" s="433"/>
      <c r="AN84" s="433"/>
      <c r="AO84" s="433"/>
      <c r="AP84" s="433"/>
      <c r="AQ84" s="433"/>
      <c r="AR84" s="434"/>
      <c r="AS84" s="425">
        <v>2</v>
      </c>
      <c r="AT84" s="426"/>
      <c r="AU84" s="426"/>
      <c r="AV84" s="426"/>
      <c r="AW84" s="426"/>
      <c r="AX84" s="426"/>
      <c r="AY84" s="426"/>
      <c r="AZ84" s="426"/>
      <c r="BA84" s="426"/>
      <c r="BB84" s="427"/>
      <c r="BC84" s="404">
        <v>450</v>
      </c>
      <c r="BD84" s="405"/>
      <c r="BE84" s="405"/>
      <c r="BF84" s="405"/>
      <c r="BG84" s="405"/>
      <c r="BH84" s="405"/>
      <c r="BI84" s="405"/>
      <c r="BJ84" s="405"/>
      <c r="BK84" s="405"/>
      <c r="BL84" s="405"/>
      <c r="BM84" s="406"/>
      <c r="BN84" s="636">
        <f>AS84*BC84</f>
        <v>900</v>
      </c>
      <c r="BO84" s="637"/>
      <c r="BP84" s="637"/>
      <c r="BQ84" s="637"/>
      <c r="BR84" s="637"/>
      <c r="BS84" s="637"/>
      <c r="BT84" s="637"/>
      <c r="BU84" s="637"/>
      <c r="BV84" s="637"/>
      <c r="BW84" s="637"/>
      <c r="BX84" s="637"/>
      <c r="BY84" s="637"/>
      <c r="BZ84" s="637"/>
      <c r="CA84" s="637"/>
      <c r="CB84" s="638"/>
    </row>
    <row r="85" spans="1:98" ht="15" customHeight="1" x14ac:dyDescent="0.25">
      <c r="A85" s="407"/>
      <c r="B85" s="408"/>
      <c r="C85" s="408"/>
      <c r="D85" s="409"/>
      <c r="E85" s="422" t="s">
        <v>524</v>
      </c>
      <c r="F85" s="423"/>
      <c r="G85" s="423"/>
      <c r="H85" s="423"/>
      <c r="I85" s="423"/>
      <c r="J85" s="423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3"/>
      <c r="AD85" s="423"/>
      <c r="AE85" s="423"/>
      <c r="AF85" s="423"/>
      <c r="AG85" s="423"/>
      <c r="AH85" s="423"/>
      <c r="AI85" s="423"/>
      <c r="AJ85" s="423"/>
      <c r="AK85" s="423"/>
      <c r="AL85" s="423"/>
      <c r="AM85" s="423"/>
      <c r="AN85" s="423"/>
      <c r="AO85" s="423"/>
      <c r="AP85" s="423"/>
      <c r="AQ85" s="423"/>
      <c r="AR85" s="424"/>
      <c r="AS85" s="425">
        <v>12</v>
      </c>
      <c r="AT85" s="426"/>
      <c r="AU85" s="426"/>
      <c r="AV85" s="426"/>
      <c r="AW85" s="426"/>
      <c r="AX85" s="426"/>
      <c r="AY85" s="426"/>
      <c r="AZ85" s="426"/>
      <c r="BA85" s="426"/>
      <c r="BB85" s="427"/>
      <c r="BC85" s="404">
        <v>25</v>
      </c>
      <c r="BD85" s="405"/>
      <c r="BE85" s="405"/>
      <c r="BF85" s="405"/>
      <c r="BG85" s="405"/>
      <c r="BH85" s="405"/>
      <c r="BI85" s="405"/>
      <c r="BJ85" s="405"/>
      <c r="BK85" s="405"/>
      <c r="BL85" s="405"/>
      <c r="BM85" s="406"/>
      <c r="BN85" s="541">
        <f t="shared" si="0"/>
        <v>300</v>
      </c>
      <c r="BO85" s="542"/>
      <c r="BP85" s="542"/>
      <c r="BQ85" s="542"/>
      <c r="BR85" s="542"/>
      <c r="BS85" s="542"/>
      <c r="BT85" s="542"/>
      <c r="BU85" s="542"/>
      <c r="BV85" s="542"/>
      <c r="BW85" s="542"/>
      <c r="BX85" s="542"/>
      <c r="BY85" s="542"/>
      <c r="BZ85" s="542"/>
      <c r="CA85" s="542"/>
      <c r="CB85" s="543"/>
    </row>
    <row r="86" spans="1:98" ht="15" customHeight="1" x14ac:dyDescent="0.25">
      <c r="A86" s="407"/>
      <c r="B86" s="408"/>
      <c r="C86" s="408"/>
      <c r="D86" s="409"/>
      <c r="E86" s="422" t="s">
        <v>529</v>
      </c>
      <c r="F86" s="423"/>
      <c r="G86" s="423"/>
      <c r="H86" s="423"/>
      <c r="I86" s="423"/>
      <c r="J86" s="423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423"/>
      <c r="AD86" s="423"/>
      <c r="AE86" s="423"/>
      <c r="AF86" s="423"/>
      <c r="AG86" s="423"/>
      <c r="AH86" s="423"/>
      <c r="AI86" s="423"/>
      <c r="AJ86" s="423"/>
      <c r="AK86" s="423"/>
      <c r="AL86" s="423"/>
      <c r="AM86" s="423"/>
      <c r="AN86" s="423"/>
      <c r="AO86" s="423"/>
      <c r="AP86" s="423"/>
      <c r="AQ86" s="423"/>
      <c r="AR86" s="424"/>
      <c r="AS86" s="593">
        <v>3</v>
      </c>
      <c r="AT86" s="594"/>
      <c r="AU86" s="594"/>
      <c r="AV86" s="594"/>
      <c r="AW86" s="594"/>
      <c r="AX86" s="594"/>
      <c r="AY86" s="594"/>
      <c r="AZ86" s="594"/>
      <c r="BA86" s="594"/>
      <c r="BB86" s="595"/>
      <c r="BC86" s="404">
        <v>1370</v>
      </c>
      <c r="BD86" s="405"/>
      <c r="BE86" s="405"/>
      <c r="BF86" s="405"/>
      <c r="BG86" s="405"/>
      <c r="BH86" s="405"/>
      <c r="BI86" s="405"/>
      <c r="BJ86" s="405"/>
      <c r="BK86" s="405"/>
      <c r="BL86" s="405"/>
      <c r="BM86" s="406"/>
      <c r="BN86" s="541">
        <f t="shared" si="0"/>
        <v>4110</v>
      </c>
      <c r="BO86" s="542"/>
      <c r="BP86" s="542"/>
      <c r="BQ86" s="542"/>
      <c r="BR86" s="542"/>
      <c r="BS86" s="542"/>
      <c r="BT86" s="542"/>
      <c r="BU86" s="542"/>
      <c r="BV86" s="542"/>
      <c r="BW86" s="542"/>
      <c r="BX86" s="542"/>
      <c r="BY86" s="542"/>
      <c r="BZ86" s="542"/>
      <c r="CA86" s="542"/>
      <c r="CB86" s="543"/>
    </row>
    <row r="87" spans="1:98" ht="15" customHeight="1" x14ac:dyDescent="0.25">
      <c r="A87" s="407"/>
      <c r="B87" s="408"/>
      <c r="C87" s="408"/>
      <c r="D87" s="409"/>
      <c r="E87" s="422"/>
      <c r="F87" s="423"/>
      <c r="G87" s="423"/>
      <c r="H87" s="423"/>
      <c r="I87" s="423"/>
      <c r="J87" s="423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3"/>
      <c r="AD87" s="423"/>
      <c r="AE87" s="423"/>
      <c r="AF87" s="423"/>
      <c r="AG87" s="423"/>
      <c r="AH87" s="423"/>
      <c r="AI87" s="423"/>
      <c r="AJ87" s="423"/>
      <c r="AK87" s="423"/>
      <c r="AL87" s="423"/>
      <c r="AM87" s="423"/>
      <c r="AN87" s="423"/>
      <c r="AO87" s="423"/>
      <c r="AP87" s="423"/>
      <c r="AQ87" s="423"/>
      <c r="AR87" s="424"/>
      <c r="AS87" s="593"/>
      <c r="AT87" s="594"/>
      <c r="AU87" s="594"/>
      <c r="AV87" s="594"/>
      <c r="AW87" s="594"/>
      <c r="AX87" s="594"/>
      <c r="AY87" s="594"/>
      <c r="AZ87" s="594"/>
      <c r="BA87" s="594"/>
      <c r="BB87" s="595"/>
      <c r="BC87" s="404"/>
      <c r="BD87" s="405"/>
      <c r="BE87" s="405"/>
      <c r="BF87" s="405"/>
      <c r="BG87" s="405"/>
      <c r="BH87" s="405"/>
      <c r="BI87" s="405"/>
      <c r="BJ87" s="405"/>
      <c r="BK87" s="405"/>
      <c r="BL87" s="405"/>
      <c r="BM87" s="406"/>
      <c r="BN87" s="541">
        <f t="shared" si="0"/>
        <v>0</v>
      </c>
      <c r="BO87" s="542"/>
      <c r="BP87" s="542"/>
      <c r="BQ87" s="542"/>
      <c r="BR87" s="542"/>
      <c r="BS87" s="542"/>
      <c r="BT87" s="542"/>
      <c r="BU87" s="542"/>
      <c r="BV87" s="542"/>
      <c r="BW87" s="542"/>
      <c r="BX87" s="542"/>
      <c r="BY87" s="542"/>
      <c r="BZ87" s="542"/>
      <c r="CA87" s="542"/>
      <c r="CB87" s="543"/>
    </row>
    <row r="88" spans="1:98" ht="15" customHeight="1" x14ac:dyDescent="0.25">
      <c r="A88" s="432"/>
      <c r="B88" s="433"/>
      <c r="C88" s="433"/>
      <c r="D88" s="434"/>
      <c r="E88" s="413" t="s">
        <v>120</v>
      </c>
      <c r="F88" s="414"/>
      <c r="G88" s="414"/>
      <c r="H88" s="414"/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14"/>
      <c r="T88" s="414"/>
      <c r="U88" s="414"/>
      <c r="V88" s="414"/>
      <c r="W88" s="414"/>
      <c r="X88" s="414"/>
      <c r="Y88" s="414"/>
      <c r="Z88" s="414"/>
      <c r="AA88" s="414"/>
      <c r="AB88" s="414"/>
      <c r="AC88" s="414"/>
      <c r="AD88" s="414"/>
      <c r="AE88" s="414"/>
      <c r="AF88" s="414"/>
      <c r="AG88" s="414"/>
      <c r="AH88" s="414"/>
      <c r="AI88" s="414"/>
      <c r="AJ88" s="414"/>
      <c r="AK88" s="414"/>
      <c r="AL88" s="414"/>
      <c r="AM88" s="414"/>
      <c r="AN88" s="414"/>
      <c r="AO88" s="414"/>
      <c r="AP88" s="414"/>
      <c r="AQ88" s="414"/>
      <c r="AR88" s="415"/>
      <c r="AS88" s="425" t="s">
        <v>9</v>
      </c>
      <c r="AT88" s="426"/>
      <c r="AU88" s="426"/>
      <c r="AV88" s="426"/>
      <c r="AW88" s="426"/>
      <c r="AX88" s="426"/>
      <c r="AY88" s="426"/>
      <c r="AZ88" s="426"/>
      <c r="BA88" s="426"/>
      <c r="BB88" s="427"/>
      <c r="BC88" s="407" t="s">
        <v>9</v>
      </c>
      <c r="BD88" s="408"/>
      <c r="BE88" s="408"/>
      <c r="BF88" s="408"/>
      <c r="BG88" s="408"/>
      <c r="BH88" s="408"/>
      <c r="BI88" s="408"/>
      <c r="BJ88" s="408"/>
      <c r="BK88" s="408"/>
      <c r="BL88" s="408"/>
      <c r="BM88" s="409"/>
      <c r="BN88" s="639">
        <f>SUM(BN79:CB87)</f>
        <v>13474</v>
      </c>
      <c r="BO88" s="640"/>
      <c r="BP88" s="640"/>
      <c r="BQ88" s="640"/>
      <c r="BR88" s="640"/>
      <c r="BS88" s="640"/>
      <c r="BT88" s="640"/>
      <c r="BU88" s="640"/>
      <c r="BV88" s="640"/>
      <c r="BW88" s="640"/>
      <c r="BX88" s="640"/>
      <c r="BY88" s="640"/>
      <c r="BZ88" s="640"/>
      <c r="CA88" s="640"/>
      <c r="CB88" s="641"/>
    </row>
    <row r="89" spans="1:98" ht="15" customHeight="1" x14ac:dyDescent="0.25">
      <c r="A89" s="432"/>
      <c r="B89" s="433"/>
      <c r="C89" s="433"/>
      <c r="D89" s="434"/>
      <c r="E89" s="413" t="s">
        <v>121</v>
      </c>
      <c r="F89" s="414"/>
      <c r="G89" s="414"/>
      <c r="H89" s="414"/>
      <c r="I89" s="414"/>
      <c r="J89" s="414"/>
      <c r="K89" s="414"/>
      <c r="L89" s="414"/>
      <c r="M89" s="414"/>
      <c r="N89" s="414"/>
      <c r="O89" s="414"/>
      <c r="P89" s="414"/>
      <c r="Q89" s="414"/>
      <c r="R89" s="414"/>
      <c r="S89" s="414"/>
      <c r="T89" s="414"/>
      <c r="U89" s="414"/>
      <c r="V89" s="414"/>
      <c r="W89" s="414"/>
      <c r="X89" s="414"/>
      <c r="Y89" s="414"/>
      <c r="Z89" s="414"/>
      <c r="AA89" s="414"/>
      <c r="AB89" s="414"/>
      <c r="AC89" s="414"/>
      <c r="AD89" s="414"/>
      <c r="AE89" s="414"/>
      <c r="AF89" s="414"/>
      <c r="AG89" s="414"/>
      <c r="AH89" s="414"/>
      <c r="AI89" s="414"/>
      <c r="AJ89" s="414"/>
      <c r="AK89" s="414"/>
      <c r="AL89" s="414"/>
      <c r="AM89" s="414"/>
      <c r="AN89" s="414"/>
      <c r="AO89" s="414"/>
      <c r="AP89" s="414"/>
      <c r="AQ89" s="414"/>
      <c r="AR89" s="415"/>
      <c r="AS89" s="425" t="s">
        <v>9</v>
      </c>
      <c r="AT89" s="426"/>
      <c r="AU89" s="426"/>
      <c r="AV89" s="426"/>
      <c r="AW89" s="426"/>
      <c r="AX89" s="426"/>
      <c r="AY89" s="426"/>
      <c r="AZ89" s="426"/>
      <c r="BA89" s="426"/>
      <c r="BB89" s="427"/>
      <c r="BC89" s="407" t="s">
        <v>9</v>
      </c>
      <c r="BD89" s="408"/>
      <c r="BE89" s="408"/>
      <c r="BF89" s="408"/>
      <c r="BG89" s="408"/>
      <c r="BH89" s="408"/>
      <c r="BI89" s="408"/>
      <c r="BJ89" s="408"/>
      <c r="BK89" s="408"/>
      <c r="BL89" s="408"/>
      <c r="BM89" s="409"/>
      <c r="BN89" s="639">
        <f>BN88</f>
        <v>13474</v>
      </c>
      <c r="BO89" s="640"/>
      <c r="BP89" s="640"/>
      <c r="BQ89" s="640"/>
      <c r="BR89" s="640"/>
      <c r="BS89" s="640"/>
      <c r="BT89" s="640"/>
      <c r="BU89" s="640"/>
      <c r="BV89" s="640"/>
      <c r="BW89" s="640"/>
      <c r="BX89" s="640"/>
      <c r="BY89" s="640"/>
      <c r="BZ89" s="640"/>
      <c r="CA89" s="640"/>
      <c r="CB89" s="641"/>
      <c r="CT89" s="29">
        <f>'[1]Лист 1 '!H90+'[1]Лист 1 '!H91+'[1]Лист 1 '!H92+'[1]Лист 1 '!H93+'[1]Лист 1 '!H94</f>
        <v>6448</v>
      </c>
    </row>
    <row r="90" spans="1:98" s="23" customFormat="1" ht="15.6" x14ac:dyDescent="0.3">
      <c r="A90" s="389"/>
      <c r="B90" s="389"/>
      <c r="C90" s="389"/>
      <c r="D90" s="389"/>
      <c r="E90" s="389"/>
      <c r="F90" s="389"/>
      <c r="G90" s="389"/>
      <c r="H90" s="389"/>
      <c r="I90" s="389"/>
      <c r="J90" s="389"/>
      <c r="K90" s="389"/>
      <c r="L90" s="389"/>
      <c r="M90" s="389"/>
      <c r="N90" s="389"/>
      <c r="O90" s="389"/>
      <c r="P90" s="389"/>
      <c r="Q90" s="389"/>
      <c r="R90" s="389"/>
      <c r="S90" s="389"/>
      <c r="T90" s="389"/>
      <c r="U90" s="389"/>
      <c r="V90" s="389"/>
      <c r="W90" s="389"/>
      <c r="X90" s="389"/>
      <c r="Y90" s="389"/>
      <c r="Z90" s="389"/>
      <c r="AA90" s="389"/>
      <c r="AB90" s="389"/>
      <c r="AC90" s="389"/>
      <c r="AD90" s="389"/>
      <c r="AE90" s="389"/>
      <c r="AF90" s="389"/>
      <c r="AG90" s="389"/>
      <c r="AH90" s="389"/>
      <c r="AI90" s="389"/>
      <c r="AJ90" s="389"/>
      <c r="AK90" s="389"/>
      <c r="AL90" s="389"/>
      <c r="AM90" s="389"/>
      <c r="AN90" s="389"/>
      <c r="AO90" s="389"/>
      <c r="AP90" s="389"/>
      <c r="AQ90" s="389"/>
      <c r="AR90" s="389"/>
      <c r="AS90" s="389"/>
      <c r="AT90" s="389"/>
      <c r="AU90" s="389"/>
      <c r="AV90" s="389"/>
      <c r="AW90" s="389"/>
      <c r="AX90" s="389"/>
      <c r="AY90" s="389"/>
      <c r="AZ90" s="389"/>
      <c r="BA90" s="389"/>
      <c r="BB90" s="389"/>
      <c r="BC90" s="389"/>
      <c r="BD90" s="389"/>
      <c r="BE90" s="389"/>
      <c r="BF90" s="389"/>
      <c r="BG90" s="389"/>
      <c r="BH90" s="389"/>
      <c r="BI90" s="389"/>
      <c r="BJ90" s="389"/>
      <c r="BK90" s="389"/>
      <c r="BL90" s="389"/>
      <c r="BM90" s="389"/>
      <c r="BN90" s="389"/>
      <c r="BO90" s="389"/>
      <c r="BP90" s="389"/>
      <c r="BQ90" s="389"/>
      <c r="BR90" s="389"/>
      <c r="BS90" s="389"/>
      <c r="BT90" s="389"/>
      <c r="BU90" s="389"/>
      <c r="BV90" s="389"/>
      <c r="BW90" s="389"/>
      <c r="BX90" s="389"/>
      <c r="BY90" s="389"/>
      <c r="BZ90" s="389"/>
      <c r="CA90" s="389"/>
      <c r="CB90" s="389"/>
    </row>
    <row r="91" spans="1:98" s="23" customFormat="1" ht="21.75" customHeight="1" x14ac:dyDescent="0.3">
      <c r="A91" s="389" t="s">
        <v>521</v>
      </c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3"/>
      <c r="AT91" s="263"/>
      <c r="AU91" s="263"/>
      <c r="AV91" s="263"/>
      <c r="AW91" s="263"/>
      <c r="AX91" s="263"/>
      <c r="AY91" s="263"/>
      <c r="AZ91" s="263"/>
      <c r="BA91" s="263"/>
      <c r="BB91" s="263"/>
      <c r="BC91" s="263"/>
      <c r="BD91" s="263"/>
      <c r="BE91" s="263"/>
      <c r="BF91" s="263"/>
      <c r="BG91" s="263"/>
      <c r="BH91" s="263"/>
      <c r="BI91" s="263"/>
      <c r="BJ91" s="263"/>
      <c r="BK91" s="263"/>
      <c r="BL91" s="263"/>
      <c r="BM91" s="263"/>
      <c r="BN91" s="263"/>
      <c r="BO91" s="263"/>
      <c r="BP91" s="263"/>
      <c r="BQ91" s="263"/>
      <c r="BR91" s="263"/>
      <c r="BS91" s="263"/>
      <c r="BT91" s="263"/>
      <c r="BU91" s="263"/>
      <c r="BV91" s="263"/>
      <c r="BW91" s="263"/>
      <c r="BX91" s="263"/>
      <c r="BY91" s="263"/>
      <c r="BZ91" s="263"/>
      <c r="CA91" s="263"/>
      <c r="CB91" s="263"/>
    </row>
    <row r="92" spans="1:98" s="25" customFormat="1" ht="7.8" x14ac:dyDescent="0.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</row>
    <row r="93" spans="1:98" x14ac:dyDescent="0.25">
      <c r="A93" s="386" t="s">
        <v>88</v>
      </c>
      <c r="B93" s="387"/>
      <c r="C93" s="387"/>
      <c r="D93" s="388"/>
      <c r="E93" s="386" t="s">
        <v>122</v>
      </c>
      <c r="F93" s="387"/>
      <c r="G93" s="387"/>
      <c r="H93" s="387"/>
      <c r="I93" s="387"/>
      <c r="J93" s="387"/>
      <c r="K93" s="387"/>
      <c r="L93" s="387"/>
      <c r="M93" s="387"/>
      <c r="N93" s="387"/>
      <c r="O93" s="387"/>
      <c r="P93" s="387"/>
      <c r="Q93" s="387"/>
      <c r="R93" s="387"/>
      <c r="S93" s="387"/>
      <c r="T93" s="387"/>
      <c r="U93" s="387"/>
      <c r="V93" s="387"/>
      <c r="W93" s="387"/>
      <c r="X93" s="387"/>
      <c r="Y93" s="387"/>
      <c r="Z93" s="387"/>
      <c r="AA93" s="387"/>
      <c r="AB93" s="387"/>
      <c r="AC93" s="387"/>
      <c r="AD93" s="387"/>
      <c r="AE93" s="387"/>
      <c r="AF93" s="387"/>
      <c r="AG93" s="387"/>
      <c r="AH93" s="387"/>
      <c r="AI93" s="387"/>
      <c r="AJ93" s="387"/>
      <c r="AK93" s="387"/>
      <c r="AL93" s="387"/>
      <c r="AM93" s="387"/>
      <c r="AN93" s="387"/>
      <c r="AO93" s="387"/>
      <c r="AP93" s="387"/>
      <c r="AQ93" s="387"/>
      <c r="AR93" s="388"/>
      <c r="AS93" s="386" t="s">
        <v>124</v>
      </c>
      <c r="AT93" s="387"/>
      <c r="AU93" s="387"/>
      <c r="AV93" s="387"/>
      <c r="AW93" s="387"/>
      <c r="AX93" s="387"/>
      <c r="AY93" s="387"/>
      <c r="AZ93" s="387"/>
      <c r="BA93" s="387"/>
      <c r="BB93" s="388"/>
      <c r="BC93" s="386" t="s">
        <v>230</v>
      </c>
      <c r="BD93" s="387"/>
      <c r="BE93" s="387"/>
      <c r="BF93" s="387"/>
      <c r="BG93" s="387"/>
      <c r="BH93" s="387"/>
      <c r="BI93" s="387"/>
      <c r="BJ93" s="387"/>
      <c r="BK93" s="387"/>
      <c r="BL93" s="387"/>
      <c r="BM93" s="388"/>
      <c r="BN93" s="386" t="s">
        <v>78</v>
      </c>
      <c r="BO93" s="387"/>
      <c r="BP93" s="387"/>
      <c r="BQ93" s="387"/>
      <c r="BR93" s="387"/>
      <c r="BS93" s="387"/>
      <c r="BT93" s="387"/>
      <c r="BU93" s="387"/>
      <c r="BV93" s="387"/>
      <c r="BW93" s="387"/>
      <c r="BX93" s="387"/>
      <c r="BY93" s="387"/>
      <c r="BZ93" s="387"/>
      <c r="CA93" s="387"/>
      <c r="CB93" s="388"/>
    </row>
    <row r="94" spans="1:98" x14ac:dyDescent="0.25">
      <c r="A94" s="383" t="s">
        <v>95</v>
      </c>
      <c r="B94" s="384"/>
      <c r="C94" s="384"/>
      <c r="D94" s="385"/>
      <c r="E94" s="383"/>
      <c r="F94" s="384"/>
      <c r="G94" s="384"/>
      <c r="H94" s="384"/>
      <c r="I94" s="384"/>
      <c r="J94" s="384"/>
      <c r="K94" s="384"/>
      <c r="L94" s="384"/>
      <c r="M94" s="384"/>
      <c r="N94" s="384"/>
      <c r="O94" s="384"/>
      <c r="P94" s="384"/>
      <c r="Q94" s="384"/>
      <c r="R94" s="384"/>
      <c r="S94" s="384"/>
      <c r="T94" s="384"/>
      <c r="U94" s="384"/>
      <c r="V94" s="384"/>
      <c r="W94" s="384"/>
      <c r="X94" s="384"/>
      <c r="Y94" s="384"/>
      <c r="Z94" s="384"/>
      <c r="AA94" s="384"/>
      <c r="AB94" s="384"/>
      <c r="AC94" s="384"/>
      <c r="AD94" s="384"/>
      <c r="AE94" s="384"/>
      <c r="AF94" s="384"/>
      <c r="AG94" s="384"/>
      <c r="AH94" s="384"/>
      <c r="AI94" s="384"/>
      <c r="AJ94" s="384"/>
      <c r="AK94" s="384"/>
      <c r="AL94" s="384"/>
      <c r="AM94" s="384"/>
      <c r="AN94" s="384"/>
      <c r="AO94" s="384"/>
      <c r="AP94" s="384"/>
      <c r="AQ94" s="384"/>
      <c r="AR94" s="385"/>
      <c r="AS94" s="383"/>
      <c r="AT94" s="384"/>
      <c r="AU94" s="384"/>
      <c r="AV94" s="384"/>
      <c r="AW94" s="384"/>
      <c r="AX94" s="384"/>
      <c r="AY94" s="384"/>
      <c r="AZ94" s="384"/>
      <c r="BA94" s="384"/>
      <c r="BB94" s="385"/>
      <c r="BC94" s="383" t="s">
        <v>231</v>
      </c>
      <c r="BD94" s="384"/>
      <c r="BE94" s="384"/>
      <c r="BF94" s="384"/>
      <c r="BG94" s="384"/>
      <c r="BH94" s="384"/>
      <c r="BI94" s="384"/>
      <c r="BJ94" s="384"/>
      <c r="BK94" s="384"/>
      <c r="BL94" s="384"/>
      <c r="BM94" s="385"/>
      <c r="BN94" s="383" t="s">
        <v>232</v>
      </c>
      <c r="BO94" s="384"/>
      <c r="BP94" s="384"/>
      <c r="BQ94" s="384"/>
      <c r="BR94" s="384"/>
      <c r="BS94" s="384"/>
      <c r="BT94" s="384"/>
      <c r="BU94" s="384"/>
      <c r="BV94" s="384"/>
      <c r="BW94" s="384"/>
      <c r="BX94" s="384"/>
      <c r="BY94" s="384"/>
      <c r="BZ94" s="384"/>
      <c r="CA94" s="384"/>
      <c r="CB94" s="385"/>
    </row>
    <row r="95" spans="1:98" x14ac:dyDescent="0.25">
      <c r="A95" s="383"/>
      <c r="B95" s="384"/>
      <c r="C95" s="384"/>
      <c r="D95" s="385"/>
      <c r="E95" s="383"/>
      <c r="F95" s="384"/>
      <c r="G95" s="384"/>
      <c r="H95" s="384"/>
      <c r="I95" s="384"/>
      <c r="J95" s="384"/>
      <c r="K95" s="384"/>
      <c r="L95" s="384"/>
      <c r="M95" s="384"/>
      <c r="N95" s="384"/>
      <c r="O95" s="384"/>
      <c r="P95" s="384"/>
      <c r="Q95" s="384"/>
      <c r="R95" s="384"/>
      <c r="S95" s="384"/>
      <c r="T95" s="384"/>
      <c r="U95" s="384"/>
      <c r="V95" s="384"/>
      <c r="W95" s="384"/>
      <c r="X95" s="384"/>
      <c r="Y95" s="384"/>
      <c r="Z95" s="384"/>
      <c r="AA95" s="384"/>
      <c r="AB95" s="384"/>
      <c r="AC95" s="384"/>
      <c r="AD95" s="384"/>
      <c r="AE95" s="384"/>
      <c r="AF95" s="384"/>
      <c r="AG95" s="384"/>
      <c r="AH95" s="384"/>
      <c r="AI95" s="384"/>
      <c r="AJ95" s="384"/>
      <c r="AK95" s="384"/>
      <c r="AL95" s="384"/>
      <c r="AM95" s="384"/>
      <c r="AN95" s="384"/>
      <c r="AO95" s="384"/>
      <c r="AP95" s="384"/>
      <c r="AQ95" s="384"/>
      <c r="AR95" s="385"/>
      <c r="AS95" s="383"/>
      <c r="AT95" s="384"/>
      <c r="AU95" s="384"/>
      <c r="AV95" s="384"/>
      <c r="AW95" s="384"/>
      <c r="AX95" s="384"/>
      <c r="AY95" s="384"/>
      <c r="AZ95" s="384"/>
      <c r="BA95" s="384"/>
      <c r="BB95" s="385"/>
      <c r="BC95" s="383" t="s">
        <v>131</v>
      </c>
      <c r="BD95" s="384"/>
      <c r="BE95" s="384"/>
      <c r="BF95" s="384"/>
      <c r="BG95" s="384"/>
      <c r="BH95" s="384"/>
      <c r="BI95" s="384"/>
      <c r="BJ95" s="384"/>
      <c r="BK95" s="384"/>
      <c r="BL95" s="384"/>
      <c r="BM95" s="385"/>
      <c r="BN95" s="383"/>
      <c r="BO95" s="384"/>
      <c r="BP95" s="384"/>
      <c r="BQ95" s="384"/>
      <c r="BR95" s="384"/>
      <c r="BS95" s="384"/>
      <c r="BT95" s="384"/>
      <c r="BU95" s="384"/>
      <c r="BV95" s="384"/>
      <c r="BW95" s="384"/>
      <c r="BX95" s="384"/>
      <c r="BY95" s="384"/>
      <c r="BZ95" s="384"/>
      <c r="CA95" s="384"/>
      <c r="CB95" s="385"/>
    </row>
    <row r="96" spans="1:98" x14ac:dyDescent="0.25">
      <c r="A96" s="392"/>
      <c r="B96" s="393"/>
      <c r="C96" s="393"/>
      <c r="D96" s="394"/>
      <c r="E96" s="392">
        <v>1</v>
      </c>
      <c r="F96" s="393"/>
      <c r="G96" s="393"/>
      <c r="H96" s="393"/>
      <c r="I96" s="393"/>
      <c r="J96" s="393"/>
      <c r="K96" s="393"/>
      <c r="L96" s="393"/>
      <c r="M96" s="393"/>
      <c r="N96" s="393"/>
      <c r="O96" s="393"/>
      <c r="P96" s="393"/>
      <c r="Q96" s="393"/>
      <c r="R96" s="393"/>
      <c r="S96" s="393"/>
      <c r="T96" s="393"/>
      <c r="U96" s="393"/>
      <c r="V96" s="393"/>
      <c r="W96" s="393"/>
      <c r="X96" s="393"/>
      <c r="Y96" s="393"/>
      <c r="Z96" s="393"/>
      <c r="AA96" s="393"/>
      <c r="AB96" s="393"/>
      <c r="AC96" s="393"/>
      <c r="AD96" s="393"/>
      <c r="AE96" s="393"/>
      <c r="AF96" s="393"/>
      <c r="AG96" s="393"/>
      <c r="AH96" s="393"/>
      <c r="AI96" s="393"/>
      <c r="AJ96" s="393"/>
      <c r="AK96" s="393"/>
      <c r="AL96" s="393"/>
      <c r="AM96" s="393"/>
      <c r="AN96" s="393"/>
      <c r="AO96" s="393"/>
      <c r="AP96" s="393"/>
      <c r="AQ96" s="393"/>
      <c r="AR96" s="394"/>
      <c r="AS96" s="392">
        <v>2</v>
      </c>
      <c r="AT96" s="393"/>
      <c r="AU96" s="393"/>
      <c r="AV96" s="393"/>
      <c r="AW96" s="393"/>
      <c r="AX96" s="393"/>
      <c r="AY96" s="393"/>
      <c r="AZ96" s="393"/>
      <c r="BA96" s="393"/>
      <c r="BB96" s="394"/>
      <c r="BC96" s="392">
        <v>3</v>
      </c>
      <c r="BD96" s="393"/>
      <c r="BE96" s="393"/>
      <c r="BF96" s="393"/>
      <c r="BG96" s="393"/>
      <c r="BH96" s="393"/>
      <c r="BI96" s="393"/>
      <c r="BJ96" s="393"/>
      <c r="BK96" s="393"/>
      <c r="BL96" s="393"/>
      <c r="BM96" s="394"/>
      <c r="BN96" s="392">
        <v>4</v>
      </c>
      <c r="BO96" s="393"/>
      <c r="BP96" s="393"/>
      <c r="BQ96" s="393"/>
      <c r="BR96" s="393"/>
      <c r="BS96" s="393"/>
      <c r="BT96" s="393"/>
      <c r="BU96" s="393"/>
      <c r="BV96" s="393"/>
      <c r="BW96" s="393"/>
      <c r="BX96" s="393"/>
      <c r="BY96" s="393"/>
      <c r="BZ96" s="393"/>
      <c r="CA96" s="393"/>
      <c r="CB96" s="394"/>
    </row>
    <row r="97" spans="1:80" ht="15" customHeight="1" x14ac:dyDescent="0.25">
      <c r="A97" s="578">
        <v>1</v>
      </c>
      <c r="B97" s="579"/>
      <c r="C97" s="579"/>
      <c r="D97" s="580"/>
      <c r="E97" s="581" t="s">
        <v>425</v>
      </c>
      <c r="F97" s="582"/>
      <c r="G97" s="582"/>
      <c r="H97" s="582"/>
      <c r="I97" s="582"/>
      <c r="J97" s="582"/>
      <c r="K97" s="582"/>
      <c r="L97" s="582"/>
      <c r="M97" s="582"/>
      <c r="N97" s="582"/>
      <c r="O97" s="582"/>
      <c r="P97" s="582"/>
      <c r="Q97" s="582"/>
      <c r="R97" s="582"/>
      <c r="S97" s="582"/>
      <c r="T97" s="582"/>
      <c r="U97" s="582"/>
      <c r="V97" s="582"/>
      <c r="W97" s="582"/>
      <c r="X97" s="582"/>
      <c r="Y97" s="582"/>
      <c r="Z97" s="582"/>
      <c r="AA97" s="582"/>
      <c r="AB97" s="582"/>
      <c r="AC97" s="582"/>
      <c r="AD97" s="582"/>
      <c r="AE97" s="582"/>
      <c r="AF97" s="582"/>
      <c r="AG97" s="582"/>
      <c r="AH97" s="582"/>
      <c r="AI97" s="582"/>
      <c r="AJ97" s="582"/>
      <c r="AK97" s="582"/>
      <c r="AL97" s="582"/>
      <c r="AM97" s="582"/>
      <c r="AN97" s="582"/>
      <c r="AO97" s="582"/>
      <c r="AP97" s="582"/>
      <c r="AQ97" s="582"/>
      <c r="AR97" s="583"/>
      <c r="AS97" s="425"/>
      <c r="AT97" s="426"/>
      <c r="AU97" s="426"/>
      <c r="AV97" s="426"/>
      <c r="AW97" s="426"/>
      <c r="AX97" s="426"/>
      <c r="AY97" s="426"/>
      <c r="AZ97" s="426"/>
      <c r="BA97" s="426"/>
      <c r="BB97" s="427"/>
      <c r="BC97" s="407"/>
      <c r="BD97" s="408"/>
      <c r="BE97" s="408"/>
      <c r="BF97" s="408"/>
      <c r="BG97" s="408"/>
      <c r="BH97" s="408"/>
      <c r="BI97" s="408"/>
      <c r="BJ97" s="408"/>
      <c r="BK97" s="408"/>
      <c r="BL97" s="408"/>
      <c r="BM97" s="409"/>
      <c r="BN97" s="584">
        <f>SUM(BN98:CB118)</f>
        <v>20374</v>
      </c>
      <c r="BO97" s="585"/>
      <c r="BP97" s="585"/>
      <c r="BQ97" s="585"/>
      <c r="BR97" s="585"/>
      <c r="BS97" s="585"/>
      <c r="BT97" s="585"/>
      <c r="BU97" s="585"/>
      <c r="BV97" s="585"/>
      <c r="BW97" s="585"/>
      <c r="BX97" s="585"/>
      <c r="BY97" s="585"/>
      <c r="BZ97" s="585"/>
      <c r="CA97" s="585"/>
      <c r="CB97" s="586"/>
    </row>
    <row r="98" spans="1:80" ht="15" customHeight="1" x14ac:dyDescent="0.25">
      <c r="A98" s="407"/>
      <c r="B98" s="408"/>
      <c r="C98" s="408"/>
      <c r="D98" s="409"/>
      <c r="E98" s="422" t="s">
        <v>426</v>
      </c>
      <c r="F98" s="587"/>
      <c r="G98" s="587"/>
      <c r="H98" s="587"/>
      <c r="I98" s="587"/>
      <c r="J98" s="587"/>
      <c r="K98" s="587"/>
      <c r="L98" s="587"/>
      <c r="M98" s="587"/>
      <c r="N98" s="587"/>
      <c r="O98" s="587"/>
      <c r="P98" s="587"/>
      <c r="Q98" s="587"/>
      <c r="R98" s="587"/>
      <c r="S98" s="587"/>
      <c r="T98" s="587"/>
      <c r="U98" s="587"/>
      <c r="V98" s="587"/>
      <c r="W98" s="587"/>
      <c r="X98" s="587"/>
      <c r="Y98" s="587"/>
      <c r="Z98" s="587"/>
      <c r="AA98" s="587"/>
      <c r="AB98" s="587"/>
      <c r="AC98" s="587"/>
      <c r="AD98" s="587"/>
      <c r="AE98" s="587"/>
      <c r="AF98" s="587"/>
      <c r="AG98" s="587"/>
      <c r="AH98" s="587"/>
      <c r="AI98" s="587"/>
      <c r="AJ98" s="587"/>
      <c r="AK98" s="587"/>
      <c r="AL98" s="587"/>
      <c r="AM98" s="587"/>
      <c r="AN98" s="587"/>
      <c r="AO98" s="587"/>
      <c r="AP98" s="587"/>
      <c r="AQ98" s="587"/>
      <c r="AR98" s="588"/>
      <c r="AS98" s="425">
        <v>4</v>
      </c>
      <c r="AT98" s="426"/>
      <c r="AU98" s="426"/>
      <c r="AV98" s="426"/>
      <c r="AW98" s="426"/>
      <c r="AX98" s="426"/>
      <c r="AY98" s="426"/>
      <c r="AZ98" s="426"/>
      <c r="BA98" s="426"/>
      <c r="BB98" s="427"/>
      <c r="BC98" s="404">
        <v>230</v>
      </c>
      <c r="BD98" s="405"/>
      <c r="BE98" s="405"/>
      <c r="BF98" s="405"/>
      <c r="BG98" s="405"/>
      <c r="BH98" s="405"/>
      <c r="BI98" s="405"/>
      <c r="BJ98" s="405"/>
      <c r="BK98" s="405"/>
      <c r="BL98" s="405"/>
      <c r="BM98" s="406"/>
      <c r="BN98" s="541">
        <f t="shared" ref="BN98:BN118" si="1">BC98*AS98</f>
        <v>920</v>
      </c>
      <c r="BO98" s="542"/>
      <c r="BP98" s="542"/>
      <c r="BQ98" s="542"/>
      <c r="BR98" s="542"/>
      <c r="BS98" s="542"/>
      <c r="BT98" s="542"/>
      <c r="BU98" s="542"/>
      <c r="BV98" s="542"/>
      <c r="BW98" s="542"/>
      <c r="BX98" s="542"/>
      <c r="BY98" s="542"/>
      <c r="BZ98" s="542"/>
      <c r="CA98" s="542"/>
      <c r="CB98" s="543"/>
    </row>
    <row r="99" spans="1:80" ht="15" customHeight="1" x14ac:dyDescent="0.25">
      <c r="A99" s="407"/>
      <c r="B99" s="408"/>
      <c r="C99" s="408"/>
      <c r="D99" s="409"/>
      <c r="E99" s="422" t="s">
        <v>427</v>
      </c>
      <c r="F99" s="423"/>
      <c r="G99" s="423"/>
      <c r="H99" s="423"/>
      <c r="I99" s="423"/>
      <c r="J99" s="423"/>
      <c r="K99" s="423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3"/>
      <c r="Y99" s="423"/>
      <c r="Z99" s="423"/>
      <c r="AA99" s="423"/>
      <c r="AB99" s="423"/>
      <c r="AC99" s="423"/>
      <c r="AD99" s="423"/>
      <c r="AE99" s="423"/>
      <c r="AF99" s="423"/>
      <c r="AG99" s="423"/>
      <c r="AH99" s="423"/>
      <c r="AI99" s="423"/>
      <c r="AJ99" s="423"/>
      <c r="AK99" s="423"/>
      <c r="AL99" s="423"/>
      <c r="AM99" s="423"/>
      <c r="AN99" s="423"/>
      <c r="AO99" s="423"/>
      <c r="AP99" s="423"/>
      <c r="AQ99" s="423"/>
      <c r="AR99" s="424"/>
      <c r="AS99" s="425">
        <v>25</v>
      </c>
      <c r="AT99" s="426"/>
      <c r="AU99" s="426"/>
      <c r="AV99" s="426"/>
      <c r="AW99" s="426"/>
      <c r="AX99" s="426"/>
      <c r="AY99" s="426"/>
      <c r="AZ99" s="426"/>
      <c r="BA99" s="426"/>
      <c r="BB99" s="427"/>
      <c r="BC99" s="404">
        <v>56</v>
      </c>
      <c r="BD99" s="405"/>
      <c r="BE99" s="405"/>
      <c r="BF99" s="405"/>
      <c r="BG99" s="405"/>
      <c r="BH99" s="405"/>
      <c r="BI99" s="405"/>
      <c r="BJ99" s="405"/>
      <c r="BK99" s="405"/>
      <c r="BL99" s="405"/>
      <c r="BM99" s="406"/>
      <c r="BN99" s="541">
        <f t="shared" si="1"/>
        <v>1400</v>
      </c>
      <c r="BO99" s="542"/>
      <c r="BP99" s="542"/>
      <c r="BQ99" s="542"/>
      <c r="BR99" s="542"/>
      <c r="BS99" s="542"/>
      <c r="BT99" s="542"/>
      <c r="BU99" s="542"/>
      <c r="BV99" s="542"/>
      <c r="BW99" s="542"/>
      <c r="BX99" s="542"/>
      <c r="BY99" s="542"/>
      <c r="BZ99" s="542"/>
      <c r="CA99" s="542"/>
      <c r="CB99" s="543"/>
    </row>
    <row r="100" spans="1:80" ht="15" customHeight="1" x14ac:dyDescent="0.25">
      <c r="A100" s="407"/>
      <c r="B100" s="408"/>
      <c r="C100" s="408"/>
      <c r="D100" s="409"/>
      <c r="E100" s="422" t="s">
        <v>428</v>
      </c>
      <c r="F100" s="423"/>
      <c r="G100" s="423"/>
      <c r="H100" s="423"/>
      <c r="I100" s="423"/>
      <c r="J100" s="423"/>
      <c r="K100" s="423"/>
      <c r="L100" s="423"/>
      <c r="M100" s="423"/>
      <c r="N100" s="423"/>
      <c r="O100" s="423"/>
      <c r="P100" s="423"/>
      <c r="Q100" s="423"/>
      <c r="R100" s="423"/>
      <c r="S100" s="423"/>
      <c r="T100" s="423"/>
      <c r="U100" s="423"/>
      <c r="V100" s="423"/>
      <c r="W100" s="423"/>
      <c r="X100" s="423"/>
      <c r="Y100" s="423"/>
      <c r="Z100" s="423"/>
      <c r="AA100" s="423"/>
      <c r="AB100" s="423"/>
      <c r="AC100" s="423"/>
      <c r="AD100" s="423"/>
      <c r="AE100" s="423"/>
      <c r="AF100" s="423"/>
      <c r="AG100" s="423"/>
      <c r="AH100" s="423"/>
      <c r="AI100" s="423"/>
      <c r="AJ100" s="423"/>
      <c r="AK100" s="423"/>
      <c r="AL100" s="423"/>
      <c r="AM100" s="423"/>
      <c r="AN100" s="423"/>
      <c r="AO100" s="423"/>
      <c r="AP100" s="423"/>
      <c r="AQ100" s="423"/>
      <c r="AR100" s="424"/>
      <c r="AS100" s="425">
        <v>4</v>
      </c>
      <c r="AT100" s="426"/>
      <c r="AU100" s="426"/>
      <c r="AV100" s="426"/>
      <c r="AW100" s="426"/>
      <c r="AX100" s="426"/>
      <c r="AY100" s="426"/>
      <c r="AZ100" s="426"/>
      <c r="BA100" s="426"/>
      <c r="BB100" s="427"/>
      <c r="BC100" s="404">
        <v>45</v>
      </c>
      <c r="BD100" s="405"/>
      <c r="BE100" s="405"/>
      <c r="BF100" s="405"/>
      <c r="BG100" s="405"/>
      <c r="BH100" s="405"/>
      <c r="BI100" s="405"/>
      <c r="BJ100" s="405"/>
      <c r="BK100" s="405"/>
      <c r="BL100" s="405"/>
      <c r="BM100" s="406"/>
      <c r="BN100" s="541">
        <f t="shared" si="1"/>
        <v>180</v>
      </c>
      <c r="BO100" s="542"/>
      <c r="BP100" s="542"/>
      <c r="BQ100" s="542"/>
      <c r="BR100" s="542"/>
      <c r="BS100" s="542"/>
      <c r="BT100" s="542"/>
      <c r="BU100" s="542"/>
      <c r="BV100" s="542"/>
      <c r="BW100" s="542"/>
      <c r="BX100" s="542"/>
      <c r="BY100" s="542"/>
      <c r="BZ100" s="542"/>
      <c r="CA100" s="542"/>
      <c r="CB100" s="543"/>
    </row>
    <row r="101" spans="1:80" ht="15" customHeight="1" x14ac:dyDescent="0.25">
      <c r="A101" s="407"/>
      <c r="B101" s="408"/>
      <c r="C101" s="408"/>
      <c r="D101" s="409"/>
      <c r="E101" s="422" t="s">
        <v>429</v>
      </c>
      <c r="F101" s="423"/>
      <c r="G101" s="423"/>
      <c r="H101" s="423"/>
      <c r="I101" s="423"/>
      <c r="J101" s="423"/>
      <c r="K101" s="423"/>
      <c r="L101" s="423"/>
      <c r="M101" s="423"/>
      <c r="N101" s="423"/>
      <c r="O101" s="423"/>
      <c r="P101" s="423"/>
      <c r="Q101" s="423"/>
      <c r="R101" s="423"/>
      <c r="S101" s="423"/>
      <c r="T101" s="423"/>
      <c r="U101" s="423"/>
      <c r="V101" s="423"/>
      <c r="W101" s="423"/>
      <c r="X101" s="423"/>
      <c r="Y101" s="423"/>
      <c r="Z101" s="423"/>
      <c r="AA101" s="423"/>
      <c r="AB101" s="423"/>
      <c r="AC101" s="423"/>
      <c r="AD101" s="423"/>
      <c r="AE101" s="423"/>
      <c r="AF101" s="423"/>
      <c r="AG101" s="423"/>
      <c r="AH101" s="423"/>
      <c r="AI101" s="423"/>
      <c r="AJ101" s="423"/>
      <c r="AK101" s="423"/>
      <c r="AL101" s="423"/>
      <c r="AM101" s="423"/>
      <c r="AN101" s="423"/>
      <c r="AO101" s="423"/>
      <c r="AP101" s="423"/>
      <c r="AQ101" s="423"/>
      <c r="AR101" s="424"/>
      <c r="AS101" s="425">
        <v>8</v>
      </c>
      <c r="AT101" s="426"/>
      <c r="AU101" s="426"/>
      <c r="AV101" s="426"/>
      <c r="AW101" s="426"/>
      <c r="AX101" s="426"/>
      <c r="AY101" s="426"/>
      <c r="AZ101" s="426"/>
      <c r="BA101" s="426"/>
      <c r="BB101" s="427"/>
      <c r="BC101" s="404">
        <v>70</v>
      </c>
      <c r="BD101" s="405"/>
      <c r="BE101" s="405"/>
      <c r="BF101" s="405"/>
      <c r="BG101" s="405"/>
      <c r="BH101" s="405"/>
      <c r="BI101" s="405"/>
      <c r="BJ101" s="405"/>
      <c r="BK101" s="405"/>
      <c r="BL101" s="405"/>
      <c r="BM101" s="406"/>
      <c r="BN101" s="541">
        <f t="shared" si="1"/>
        <v>560</v>
      </c>
      <c r="BO101" s="542"/>
      <c r="BP101" s="542"/>
      <c r="BQ101" s="542"/>
      <c r="BR101" s="542"/>
      <c r="BS101" s="542"/>
      <c r="BT101" s="542"/>
      <c r="BU101" s="542"/>
      <c r="BV101" s="542"/>
      <c r="BW101" s="542"/>
      <c r="BX101" s="542"/>
      <c r="BY101" s="542"/>
      <c r="BZ101" s="542"/>
      <c r="CA101" s="542"/>
      <c r="CB101" s="543"/>
    </row>
    <row r="102" spans="1:80" ht="15" customHeight="1" x14ac:dyDescent="0.25">
      <c r="A102" s="407"/>
      <c r="B102" s="408"/>
      <c r="C102" s="408"/>
      <c r="D102" s="409"/>
      <c r="E102" s="422" t="s">
        <v>430</v>
      </c>
      <c r="F102" s="423"/>
      <c r="G102" s="423"/>
      <c r="H102" s="423"/>
      <c r="I102" s="423"/>
      <c r="J102" s="423"/>
      <c r="K102" s="423"/>
      <c r="L102" s="423"/>
      <c r="M102" s="423"/>
      <c r="N102" s="423"/>
      <c r="O102" s="423"/>
      <c r="P102" s="423"/>
      <c r="Q102" s="423"/>
      <c r="R102" s="423"/>
      <c r="S102" s="423"/>
      <c r="T102" s="423"/>
      <c r="U102" s="423"/>
      <c r="V102" s="423"/>
      <c r="W102" s="423"/>
      <c r="X102" s="423"/>
      <c r="Y102" s="423"/>
      <c r="Z102" s="423"/>
      <c r="AA102" s="423"/>
      <c r="AB102" s="423"/>
      <c r="AC102" s="423"/>
      <c r="AD102" s="423"/>
      <c r="AE102" s="423"/>
      <c r="AF102" s="423"/>
      <c r="AG102" s="423"/>
      <c r="AH102" s="423"/>
      <c r="AI102" s="423"/>
      <c r="AJ102" s="423"/>
      <c r="AK102" s="423"/>
      <c r="AL102" s="423"/>
      <c r="AM102" s="423"/>
      <c r="AN102" s="423"/>
      <c r="AO102" s="423"/>
      <c r="AP102" s="423"/>
      <c r="AQ102" s="423"/>
      <c r="AR102" s="424"/>
      <c r="AS102" s="593">
        <v>12</v>
      </c>
      <c r="AT102" s="594"/>
      <c r="AU102" s="594"/>
      <c r="AV102" s="594"/>
      <c r="AW102" s="594"/>
      <c r="AX102" s="594"/>
      <c r="AY102" s="594"/>
      <c r="AZ102" s="594"/>
      <c r="BA102" s="594"/>
      <c r="BB102" s="595"/>
      <c r="BC102" s="404">
        <v>92</v>
      </c>
      <c r="BD102" s="405"/>
      <c r="BE102" s="405"/>
      <c r="BF102" s="405"/>
      <c r="BG102" s="405"/>
      <c r="BH102" s="405"/>
      <c r="BI102" s="405"/>
      <c r="BJ102" s="405"/>
      <c r="BK102" s="405"/>
      <c r="BL102" s="405"/>
      <c r="BM102" s="406"/>
      <c r="BN102" s="541">
        <f t="shared" si="1"/>
        <v>1104</v>
      </c>
      <c r="BO102" s="542"/>
      <c r="BP102" s="542"/>
      <c r="BQ102" s="542"/>
      <c r="BR102" s="542"/>
      <c r="BS102" s="542"/>
      <c r="BT102" s="542"/>
      <c r="BU102" s="542"/>
      <c r="BV102" s="542"/>
      <c r="BW102" s="542"/>
      <c r="BX102" s="542"/>
      <c r="BY102" s="542"/>
      <c r="BZ102" s="542"/>
      <c r="CA102" s="542"/>
      <c r="CB102" s="543"/>
    </row>
    <row r="103" spans="1:80" ht="15" customHeight="1" x14ac:dyDescent="0.25">
      <c r="A103" s="407"/>
      <c r="B103" s="408"/>
      <c r="C103" s="408"/>
      <c r="D103" s="409"/>
      <c r="E103" s="422" t="s">
        <v>431</v>
      </c>
      <c r="F103" s="423"/>
      <c r="G103" s="423"/>
      <c r="H103" s="423"/>
      <c r="I103" s="423"/>
      <c r="J103" s="423"/>
      <c r="K103" s="423"/>
      <c r="L103" s="423"/>
      <c r="M103" s="423"/>
      <c r="N103" s="423"/>
      <c r="O103" s="423"/>
      <c r="P103" s="423"/>
      <c r="Q103" s="423"/>
      <c r="R103" s="423"/>
      <c r="S103" s="423"/>
      <c r="T103" s="423"/>
      <c r="U103" s="423"/>
      <c r="V103" s="423"/>
      <c r="W103" s="423"/>
      <c r="X103" s="423"/>
      <c r="Y103" s="423"/>
      <c r="Z103" s="423"/>
      <c r="AA103" s="423"/>
      <c r="AB103" s="423"/>
      <c r="AC103" s="423"/>
      <c r="AD103" s="423"/>
      <c r="AE103" s="423"/>
      <c r="AF103" s="423"/>
      <c r="AG103" s="423"/>
      <c r="AH103" s="423"/>
      <c r="AI103" s="423"/>
      <c r="AJ103" s="423"/>
      <c r="AK103" s="423"/>
      <c r="AL103" s="423"/>
      <c r="AM103" s="423"/>
      <c r="AN103" s="423"/>
      <c r="AO103" s="423"/>
      <c r="AP103" s="423"/>
      <c r="AQ103" s="423"/>
      <c r="AR103" s="424"/>
      <c r="AS103" s="593">
        <v>10</v>
      </c>
      <c r="AT103" s="594"/>
      <c r="AU103" s="594"/>
      <c r="AV103" s="594"/>
      <c r="AW103" s="594"/>
      <c r="AX103" s="594"/>
      <c r="AY103" s="594"/>
      <c r="AZ103" s="594"/>
      <c r="BA103" s="594"/>
      <c r="BB103" s="595"/>
      <c r="BC103" s="404">
        <v>44.91</v>
      </c>
      <c r="BD103" s="405"/>
      <c r="BE103" s="405"/>
      <c r="BF103" s="405"/>
      <c r="BG103" s="405"/>
      <c r="BH103" s="405"/>
      <c r="BI103" s="405"/>
      <c r="BJ103" s="405"/>
      <c r="BK103" s="405"/>
      <c r="BL103" s="405"/>
      <c r="BM103" s="406"/>
      <c r="BN103" s="541">
        <f t="shared" si="1"/>
        <v>449.09999999999997</v>
      </c>
      <c r="BO103" s="542"/>
      <c r="BP103" s="542"/>
      <c r="BQ103" s="542"/>
      <c r="BR103" s="542"/>
      <c r="BS103" s="542"/>
      <c r="BT103" s="542"/>
      <c r="BU103" s="542"/>
      <c r="BV103" s="542"/>
      <c r="BW103" s="542"/>
      <c r="BX103" s="542"/>
      <c r="BY103" s="542"/>
      <c r="BZ103" s="542"/>
      <c r="CA103" s="542"/>
      <c r="CB103" s="543"/>
    </row>
    <row r="104" spans="1:80" ht="15" customHeight="1" x14ac:dyDescent="0.25">
      <c r="A104" s="407"/>
      <c r="B104" s="408"/>
      <c r="C104" s="408"/>
      <c r="D104" s="409"/>
      <c r="E104" s="422" t="s">
        <v>432</v>
      </c>
      <c r="F104" s="423"/>
      <c r="G104" s="423"/>
      <c r="H104" s="423"/>
      <c r="I104" s="423"/>
      <c r="J104" s="423"/>
      <c r="K104" s="423"/>
      <c r="L104" s="423"/>
      <c r="M104" s="423"/>
      <c r="N104" s="423"/>
      <c r="O104" s="423"/>
      <c r="P104" s="423"/>
      <c r="Q104" s="423"/>
      <c r="R104" s="423"/>
      <c r="S104" s="423"/>
      <c r="T104" s="423"/>
      <c r="U104" s="423"/>
      <c r="V104" s="423"/>
      <c r="W104" s="423"/>
      <c r="X104" s="423"/>
      <c r="Y104" s="423"/>
      <c r="Z104" s="423"/>
      <c r="AA104" s="423"/>
      <c r="AB104" s="423"/>
      <c r="AC104" s="423"/>
      <c r="AD104" s="423"/>
      <c r="AE104" s="423"/>
      <c r="AF104" s="423"/>
      <c r="AG104" s="423"/>
      <c r="AH104" s="423"/>
      <c r="AI104" s="423"/>
      <c r="AJ104" s="423"/>
      <c r="AK104" s="423"/>
      <c r="AL104" s="423"/>
      <c r="AM104" s="423"/>
      <c r="AN104" s="423"/>
      <c r="AO104" s="423"/>
      <c r="AP104" s="423"/>
      <c r="AQ104" s="423"/>
      <c r="AR104" s="424"/>
      <c r="AS104" s="425">
        <v>20</v>
      </c>
      <c r="AT104" s="426"/>
      <c r="AU104" s="426"/>
      <c r="AV104" s="426"/>
      <c r="AW104" s="426"/>
      <c r="AX104" s="426"/>
      <c r="AY104" s="426"/>
      <c r="AZ104" s="426"/>
      <c r="BA104" s="426"/>
      <c r="BB104" s="427"/>
      <c r="BC104" s="404">
        <v>22</v>
      </c>
      <c r="BD104" s="405"/>
      <c r="BE104" s="405"/>
      <c r="BF104" s="405"/>
      <c r="BG104" s="405"/>
      <c r="BH104" s="405"/>
      <c r="BI104" s="405"/>
      <c r="BJ104" s="405"/>
      <c r="BK104" s="405"/>
      <c r="BL104" s="405"/>
      <c r="BM104" s="406"/>
      <c r="BN104" s="541">
        <f t="shared" si="1"/>
        <v>440</v>
      </c>
      <c r="BO104" s="542"/>
      <c r="BP104" s="542"/>
      <c r="BQ104" s="542"/>
      <c r="BR104" s="542"/>
      <c r="BS104" s="542"/>
      <c r="BT104" s="542"/>
      <c r="BU104" s="542"/>
      <c r="BV104" s="542"/>
      <c r="BW104" s="542"/>
      <c r="BX104" s="542"/>
      <c r="BY104" s="542"/>
      <c r="BZ104" s="542"/>
      <c r="CA104" s="542"/>
      <c r="CB104" s="543"/>
    </row>
    <row r="105" spans="1:80" ht="15" customHeight="1" x14ac:dyDescent="0.25">
      <c r="A105" s="407"/>
      <c r="B105" s="408"/>
      <c r="C105" s="408"/>
      <c r="D105" s="409"/>
      <c r="E105" s="422" t="s">
        <v>433</v>
      </c>
      <c r="F105" s="423"/>
      <c r="G105" s="423"/>
      <c r="H105" s="423"/>
      <c r="I105" s="423"/>
      <c r="J105" s="423"/>
      <c r="K105" s="423"/>
      <c r="L105" s="423"/>
      <c r="M105" s="423"/>
      <c r="N105" s="423"/>
      <c r="O105" s="423"/>
      <c r="P105" s="423"/>
      <c r="Q105" s="423"/>
      <c r="R105" s="423"/>
      <c r="S105" s="423"/>
      <c r="T105" s="423"/>
      <c r="U105" s="423"/>
      <c r="V105" s="423"/>
      <c r="W105" s="423"/>
      <c r="X105" s="423"/>
      <c r="Y105" s="423"/>
      <c r="Z105" s="423"/>
      <c r="AA105" s="423"/>
      <c r="AB105" s="423"/>
      <c r="AC105" s="423"/>
      <c r="AD105" s="423"/>
      <c r="AE105" s="423"/>
      <c r="AF105" s="423"/>
      <c r="AG105" s="423"/>
      <c r="AH105" s="423"/>
      <c r="AI105" s="423"/>
      <c r="AJ105" s="423"/>
      <c r="AK105" s="423"/>
      <c r="AL105" s="423"/>
      <c r="AM105" s="423"/>
      <c r="AN105" s="423"/>
      <c r="AO105" s="423"/>
      <c r="AP105" s="423"/>
      <c r="AQ105" s="423"/>
      <c r="AR105" s="424"/>
      <c r="AS105" s="593">
        <v>35</v>
      </c>
      <c r="AT105" s="594"/>
      <c r="AU105" s="594"/>
      <c r="AV105" s="594"/>
      <c r="AW105" s="594"/>
      <c r="AX105" s="594"/>
      <c r="AY105" s="594"/>
      <c r="AZ105" s="594"/>
      <c r="BA105" s="594"/>
      <c r="BB105" s="595"/>
      <c r="BC105" s="404">
        <v>14</v>
      </c>
      <c r="BD105" s="405"/>
      <c r="BE105" s="405"/>
      <c r="BF105" s="405"/>
      <c r="BG105" s="405"/>
      <c r="BH105" s="405"/>
      <c r="BI105" s="405"/>
      <c r="BJ105" s="405"/>
      <c r="BK105" s="405"/>
      <c r="BL105" s="405"/>
      <c r="BM105" s="406"/>
      <c r="BN105" s="541">
        <f t="shared" si="1"/>
        <v>490</v>
      </c>
      <c r="BO105" s="542"/>
      <c r="BP105" s="542"/>
      <c r="BQ105" s="542"/>
      <c r="BR105" s="542"/>
      <c r="BS105" s="542"/>
      <c r="BT105" s="542"/>
      <c r="BU105" s="542"/>
      <c r="BV105" s="542"/>
      <c r="BW105" s="542"/>
      <c r="BX105" s="542"/>
      <c r="BY105" s="542"/>
      <c r="BZ105" s="542"/>
      <c r="CA105" s="542"/>
      <c r="CB105" s="543"/>
    </row>
    <row r="106" spans="1:80" ht="15" customHeight="1" x14ac:dyDescent="0.25">
      <c r="A106" s="407"/>
      <c r="B106" s="408"/>
      <c r="C106" s="408"/>
      <c r="D106" s="409"/>
      <c r="E106" s="422" t="s">
        <v>434</v>
      </c>
      <c r="F106" s="423"/>
      <c r="G106" s="423"/>
      <c r="H106" s="423"/>
      <c r="I106" s="423"/>
      <c r="J106" s="423"/>
      <c r="K106" s="423"/>
      <c r="L106" s="423"/>
      <c r="M106" s="423"/>
      <c r="N106" s="423"/>
      <c r="O106" s="423"/>
      <c r="P106" s="423"/>
      <c r="Q106" s="423"/>
      <c r="R106" s="423"/>
      <c r="S106" s="423"/>
      <c r="T106" s="423"/>
      <c r="U106" s="423"/>
      <c r="V106" s="423"/>
      <c r="W106" s="423"/>
      <c r="X106" s="423"/>
      <c r="Y106" s="423"/>
      <c r="Z106" s="423"/>
      <c r="AA106" s="423"/>
      <c r="AB106" s="423"/>
      <c r="AC106" s="423"/>
      <c r="AD106" s="423"/>
      <c r="AE106" s="423"/>
      <c r="AF106" s="423"/>
      <c r="AG106" s="423"/>
      <c r="AH106" s="423"/>
      <c r="AI106" s="423"/>
      <c r="AJ106" s="423"/>
      <c r="AK106" s="423"/>
      <c r="AL106" s="423"/>
      <c r="AM106" s="423"/>
      <c r="AN106" s="423"/>
      <c r="AO106" s="423"/>
      <c r="AP106" s="423"/>
      <c r="AQ106" s="423"/>
      <c r="AR106" s="424"/>
      <c r="AS106" s="593">
        <v>6</v>
      </c>
      <c r="AT106" s="594"/>
      <c r="AU106" s="594"/>
      <c r="AV106" s="594"/>
      <c r="AW106" s="594"/>
      <c r="AX106" s="594"/>
      <c r="AY106" s="594"/>
      <c r="AZ106" s="594"/>
      <c r="BA106" s="594"/>
      <c r="BB106" s="595"/>
      <c r="BC106" s="404">
        <v>782</v>
      </c>
      <c r="BD106" s="405"/>
      <c r="BE106" s="405"/>
      <c r="BF106" s="405"/>
      <c r="BG106" s="405"/>
      <c r="BH106" s="405"/>
      <c r="BI106" s="405"/>
      <c r="BJ106" s="405"/>
      <c r="BK106" s="405"/>
      <c r="BL106" s="405"/>
      <c r="BM106" s="406"/>
      <c r="BN106" s="541">
        <f t="shared" si="1"/>
        <v>4692</v>
      </c>
      <c r="BO106" s="542"/>
      <c r="BP106" s="542"/>
      <c r="BQ106" s="542"/>
      <c r="BR106" s="542"/>
      <c r="BS106" s="542"/>
      <c r="BT106" s="542"/>
      <c r="BU106" s="542"/>
      <c r="BV106" s="542"/>
      <c r="BW106" s="542"/>
      <c r="BX106" s="542"/>
      <c r="BY106" s="542"/>
      <c r="BZ106" s="542"/>
      <c r="CA106" s="542"/>
      <c r="CB106" s="543"/>
    </row>
    <row r="107" spans="1:80" ht="15.75" customHeight="1" x14ac:dyDescent="0.25">
      <c r="A107" s="407"/>
      <c r="B107" s="408"/>
      <c r="C107" s="408"/>
      <c r="D107" s="409"/>
      <c r="E107" s="395" t="s">
        <v>435</v>
      </c>
      <c r="F107" s="396"/>
      <c r="G107" s="396"/>
      <c r="H107" s="396"/>
      <c r="I107" s="396"/>
      <c r="J107" s="396"/>
      <c r="K107" s="396"/>
      <c r="L107" s="396"/>
      <c r="M107" s="396"/>
      <c r="N107" s="396"/>
      <c r="O107" s="396"/>
      <c r="P107" s="396"/>
      <c r="Q107" s="396"/>
      <c r="R107" s="396"/>
      <c r="S107" s="396"/>
      <c r="T107" s="396"/>
      <c r="U107" s="396"/>
      <c r="V107" s="396"/>
      <c r="W107" s="396"/>
      <c r="X107" s="396"/>
      <c r="Y107" s="396"/>
      <c r="Z107" s="396"/>
      <c r="AA107" s="396"/>
      <c r="AB107" s="396"/>
      <c r="AC107" s="396"/>
      <c r="AD107" s="396"/>
      <c r="AE107" s="396"/>
      <c r="AF107" s="396"/>
      <c r="AG107" s="396"/>
      <c r="AH107" s="396"/>
      <c r="AI107" s="396"/>
      <c r="AJ107" s="396"/>
      <c r="AK107" s="396"/>
      <c r="AL107" s="396"/>
      <c r="AM107" s="396"/>
      <c r="AN107" s="396"/>
      <c r="AO107" s="396"/>
      <c r="AP107" s="396"/>
      <c r="AQ107" s="396"/>
      <c r="AR107" s="397"/>
      <c r="AS107" s="429">
        <v>8</v>
      </c>
      <c r="AT107" s="430"/>
      <c r="AU107" s="430"/>
      <c r="AV107" s="430"/>
      <c r="AW107" s="430"/>
      <c r="AX107" s="430"/>
      <c r="AY107" s="430"/>
      <c r="AZ107" s="430"/>
      <c r="BA107" s="430"/>
      <c r="BB107" s="431"/>
      <c r="BC107" s="398">
        <v>37.6</v>
      </c>
      <c r="BD107" s="399"/>
      <c r="BE107" s="399"/>
      <c r="BF107" s="399"/>
      <c r="BG107" s="399"/>
      <c r="BH107" s="399"/>
      <c r="BI107" s="399"/>
      <c r="BJ107" s="399"/>
      <c r="BK107" s="399"/>
      <c r="BL107" s="399"/>
      <c r="BM107" s="400"/>
      <c r="BN107" s="609">
        <f t="shared" si="1"/>
        <v>300.8</v>
      </c>
      <c r="BO107" s="610"/>
      <c r="BP107" s="610"/>
      <c r="BQ107" s="610"/>
      <c r="BR107" s="610"/>
      <c r="BS107" s="610"/>
      <c r="BT107" s="610"/>
      <c r="BU107" s="610"/>
      <c r="BV107" s="610"/>
      <c r="BW107" s="610"/>
      <c r="BX107" s="610"/>
      <c r="BY107" s="610"/>
      <c r="BZ107" s="610"/>
      <c r="CA107" s="610"/>
      <c r="CB107" s="611"/>
    </row>
    <row r="108" spans="1:80" ht="15" customHeight="1" x14ac:dyDescent="0.25">
      <c r="A108" s="407"/>
      <c r="B108" s="408"/>
      <c r="C108" s="408"/>
      <c r="D108" s="409"/>
      <c r="E108" s="422" t="s">
        <v>436</v>
      </c>
      <c r="F108" s="423"/>
      <c r="G108" s="423"/>
      <c r="H108" s="423"/>
      <c r="I108" s="423"/>
      <c r="J108" s="423"/>
      <c r="K108" s="423"/>
      <c r="L108" s="423"/>
      <c r="M108" s="423"/>
      <c r="N108" s="423"/>
      <c r="O108" s="423"/>
      <c r="P108" s="423"/>
      <c r="Q108" s="423"/>
      <c r="R108" s="423"/>
      <c r="S108" s="423"/>
      <c r="T108" s="423"/>
      <c r="U108" s="423"/>
      <c r="V108" s="423"/>
      <c r="W108" s="423"/>
      <c r="X108" s="423"/>
      <c r="Y108" s="423"/>
      <c r="Z108" s="423"/>
      <c r="AA108" s="423"/>
      <c r="AB108" s="423"/>
      <c r="AC108" s="423"/>
      <c r="AD108" s="423"/>
      <c r="AE108" s="423"/>
      <c r="AF108" s="423"/>
      <c r="AG108" s="423"/>
      <c r="AH108" s="423"/>
      <c r="AI108" s="423"/>
      <c r="AJ108" s="423"/>
      <c r="AK108" s="423"/>
      <c r="AL108" s="423"/>
      <c r="AM108" s="423"/>
      <c r="AN108" s="423"/>
      <c r="AO108" s="423"/>
      <c r="AP108" s="423"/>
      <c r="AQ108" s="423"/>
      <c r="AR108" s="424"/>
      <c r="AS108" s="425">
        <v>18</v>
      </c>
      <c r="AT108" s="426"/>
      <c r="AU108" s="426"/>
      <c r="AV108" s="426"/>
      <c r="AW108" s="426"/>
      <c r="AX108" s="426"/>
      <c r="AY108" s="426"/>
      <c r="AZ108" s="426"/>
      <c r="BA108" s="426"/>
      <c r="BB108" s="427"/>
      <c r="BC108" s="404">
        <v>45.4</v>
      </c>
      <c r="BD108" s="405"/>
      <c r="BE108" s="405"/>
      <c r="BF108" s="405"/>
      <c r="BG108" s="405"/>
      <c r="BH108" s="405"/>
      <c r="BI108" s="405"/>
      <c r="BJ108" s="405"/>
      <c r="BK108" s="405"/>
      <c r="BL108" s="405"/>
      <c r="BM108" s="406"/>
      <c r="BN108" s="541">
        <f t="shared" si="1"/>
        <v>817.19999999999993</v>
      </c>
      <c r="BO108" s="542"/>
      <c r="BP108" s="542"/>
      <c r="BQ108" s="542"/>
      <c r="BR108" s="542"/>
      <c r="BS108" s="542"/>
      <c r="BT108" s="542"/>
      <c r="BU108" s="542"/>
      <c r="BV108" s="542"/>
      <c r="BW108" s="542"/>
      <c r="BX108" s="542"/>
      <c r="BY108" s="542"/>
      <c r="BZ108" s="542"/>
      <c r="CA108" s="542"/>
      <c r="CB108" s="543"/>
    </row>
    <row r="109" spans="1:80" ht="15" customHeight="1" x14ac:dyDescent="0.25">
      <c r="A109" s="407"/>
      <c r="B109" s="408"/>
      <c r="C109" s="408"/>
      <c r="D109" s="409"/>
      <c r="E109" s="422" t="s">
        <v>437</v>
      </c>
      <c r="F109" s="423"/>
      <c r="G109" s="423"/>
      <c r="H109" s="423"/>
      <c r="I109" s="423"/>
      <c r="J109" s="423"/>
      <c r="K109" s="423"/>
      <c r="L109" s="423"/>
      <c r="M109" s="423"/>
      <c r="N109" s="423"/>
      <c r="O109" s="423"/>
      <c r="P109" s="423"/>
      <c r="Q109" s="423"/>
      <c r="R109" s="423"/>
      <c r="S109" s="423"/>
      <c r="T109" s="423"/>
      <c r="U109" s="423"/>
      <c r="V109" s="423"/>
      <c r="W109" s="423"/>
      <c r="X109" s="423"/>
      <c r="Y109" s="423"/>
      <c r="Z109" s="423"/>
      <c r="AA109" s="423"/>
      <c r="AB109" s="423"/>
      <c r="AC109" s="423"/>
      <c r="AD109" s="423"/>
      <c r="AE109" s="423"/>
      <c r="AF109" s="423"/>
      <c r="AG109" s="423"/>
      <c r="AH109" s="423"/>
      <c r="AI109" s="423"/>
      <c r="AJ109" s="423"/>
      <c r="AK109" s="423"/>
      <c r="AL109" s="423"/>
      <c r="AM109" s="423"/>
      <c r="AN109" s="423"/>
      <c r="AO109" s="423"/>
      <c r="AP109" s="423"/>
      <c r="AQ109" s="423"/>
      <c r="AR109" s="424"/>
      <c r="AS109" s="425">
        <v>8</v>
      </c>
      <c r="AT109" s="426"/>
      <c r="AU109" s="426"/>
      <c r="AV109" s="426"/>
      <c r="AW109" s="426"/>
      <c r="AX109" s="426"/>
      <c r="AY109" s="426"/>
      <c r="AZ109" s="426"/>
      <c r="BA109" s="426"/>
      <c r="BB109" s="427"/>
      <c r="BC109" s="404">
        <v>70</v>
      </c>
      <c r="BD109" s="405"/>
      <c r="BE109" s="405"/>
      <c r="BF109" s="405"/>
      <c r="BG109" s="405"/>
      <c r="BH109" s="405"/>
      <c r="BI109" s="405"/>
      <c r="BJ109" s="405"/>
      <c r="BK109" s="405"/>
      <c r="BL109" s="405"/>
      <c r="BM109" s="406"/>
      <c r="BN109" s="541">
        <f t="shared" si="1"/>
        <v>560</v>
      </c>
      <c r="BO109" s="542"/>
      <c r="BP109" s="542"/>
      <c r="BQ109" s="542"/>
      <c r="BR109" s="542"/>
      <c r="BS109" s="542"/>
      <c r="BT109" s="542"/>
      <c r="BU109" s="542"/>
      <c r="BV109" s="542"/>
      <c r="BW109" s="542"/>
      <c r="BX109" s="542"/>
      <c r="BY109" s="542"/>
      <c r="BZ109" s="542"/>
      <c r="CA109" s="542"/>
      <c r="CB109" s="543"/>
    </row>
    <row r="110" spans="1:80" ht="15" customHeight="1" x14ac:dyDescent="0.25">
      <c r="A110" s="407"/>
      <c r="B110" s="408"/>
      <c r="C110" s="408"/>
      <c r="D110" s="409"/>
      <c r="E110" s="422" t="s">
        <v>438</v>
      </c>
      <c r="F110" s="423"/>
      <c r="G110" s="423"/>
      <c r="H110" s="423"/>
      <c r="I110" s="423"/>
      <c r="J110" s="423"/>
      <c r="K110" s="423"/>
      <c r="L110" s="423"/>
      <c r="M110" s="423"/>
      <c r="N110" s="423"/>
      <c r="O110" s="423"/>
      <c r="P110" s="423"/>
      <c r="Q110" s="423"/>
      <c r="R110" s="423"/>
      <c r="S110" s="423"/>
      <c r="T110" s="423"/>
      <c r="U110" s="423"/>
      <c r="V110" s="423"/>
      <c r="W110" s="423"/>
      <c r="X110" s="423"/>
      <c r="Y110" s="423"/>
      <c r="Z110" s="423"/>
      <c r="AA110" s="423"/>
      <c r="AB110" s="423"/>
      <c r="AC110" s="423"/>
      <c r="AD110" s="423"/>
      <c r="AE110" s="423"/>
      <c r="AF110" s="423"/>
      <c r="AG110" s="423"/>
      <c r="AH110" s="423"/>
      <c r="AI110" s="423"/>
      <c r="AJ110" s="423"/>
      <c r="AK110" s="423"/>
      <c r="AL110" s="423"/>
      <c r="AM110" s="423"/>
      <c r="AN110" s="423"/>
      <c r="AO110" s="423"/>
      <c r="AP110" s="423"/>
      <c r="AQ110" s="423"/>
      <c r="AR110" s="424"/>
      <c r="AS110" s="425">
        <v>25</v>
      </c>
      <c r="AT110" s="426"/>
      <c r="AU110" s="426"/>
      <c r="AV110" s="426"/>
      <c r="AW110" s="426"/>
      <c r="AX110" s="426"/>
      <c r="AY110" s="426"/>
      <c r="AZ110" s="426"/>
      <c r="BA110" s="426"/>
      <c r="BB110" s="427"/>
      <c r="BC110" s="404">
        <v>25</v>
      </c>
      <c r="BD110" s="405"/>
      <c r="BE110" s="405"/>
      <c r="BF110" s="405"/>
      <c r="BG110" s="405"/>
      <c r="BH110" s="405"/>
      <c r="BI110" s="405"/>
      <c r="BJ110" s="405"/>
      <c r="BK110" s="405"/>
      <c r="BL110" s="405"/>
      <c r="BM110" s="406"/>
      <c r="BN110" s="541">
        <f t="shared" si="1"/>
        <v>625</v>
      </c>
      <c r="BO110" s="542"/>
      <c r="BP110" s="542"/>
      <c r="BQ110" s="542"/>
      <c r="BR110" s="542"/>
      <c r="BS110" s="542"/>
      <c r="BT110" s="542"/>
      <c r="BU110" s="542"/>
      <c r="BV110" s="542"/>
      <c r="BW110" s="542"/>
      <c r="BX110" s="542"/>
      <c r="BY110" s="542"/>
      <c r="BZ110" s="542"/>
      <c r="CA110" s="542"/>
      <c r="CB110" s="543"/>
    </row>
    <row r="111" spans="1:80" ht="15" customHeight="1" x14ac:dyDescent="0.25">
      <c r="A111" s="407"/>
      <c r="B111" s="408"/>
      <c r="C111" s="408"/>
      <c r="D111" s="409"/>
      <c r="E111" s="422" t="s">
        <v>439</v>
      </c>
      <c r="F111" s="423"/>
      <c r="G111" s="423"/>
      <c r="H111" s="423"/>
      <c r="I111" s="423"/>
      <c r="J111" s="423"/>
      <c r="K111" s="423"/>
      <c r="L111" s="423"/>
      <c r="M111" s="423"/>
      <c r="N111" s="423"/>
      <c r="O111" s="423"/>
      <c r="P111" s="423"/>
      <c r="Q111" s="423"/>
      <c r="R111" s="423"/>
      <c r="S111" s="423"/>
      <c r="T111" s="423"/>
      <c r="U111" s="423"/>
      <c r="V111" s="423"/>
      <c r="W111" s="423"/>
      <c r="X111" s="423"/>
      <c r="Y111" s="423"/>
      <c r="Z111" s="423"/>
      <c r="AA111" s="423"/>
      <c r="AB111" s="423"/>
      <c r="AC111" s="423"/>
      <c r="AD111" s="423"/>
      <c r="AE111" s="423"/>
      <c r="AF111" s="423"/>
      <c r="AG111" s="423"/>
      <c r="AH111" s="423"/>
      <c r="AI111" s="423"/>
      <c r="AJ111" s="423"/>
      <c r="AK111" s="423"/>
      <c r="AL111" s="423"/>
      <c r="AM111" s="423"/>
      <c r="AN111" s="423"/>
      <c r="AO111" s="423"/>
      <c r="AP111" s="423"/>
      <c r="AQ111" s="423"/>
      <c r="AR111" s="424"/>
      <c r="AS111" s="425">
        <v>24</v>
      </c>
      <c r="AT111" s="426"/>
      <c r="AU111" s="426"/>
      <c r="AV111" s="426"/>
      <c r="AW111" s="426"/>
      <c r="AX111" s="426"/>
      <c r="AY111" s="426"/>
      <c r="AZ111" s="426"/>
      <c r="BA111" s="426"/>
      <c r="BB111" s="427"/>
      <c r="BC111" s="404">
        <v>12</v>
      </c>
      <c r="BD111" s="405"/>
      <c r="BE111" s="405"/>
      <c r="BF111" s="405"/>
      <c r="BG111" s="405"/>
      <c r="BH111" s="405"/>
      <c r="BI111" s="405"/>
      <c r="BJ111" s="405"/>
      <c r="BK111" s="405"/>
      <c r="BL111" s="405"/>
      <c r="BM111" s="406"/>
      <c r="BN111" s="541">
        <f t="shared" si="1"/>
        <v>288</v>
      </c>
      <c r="BO111" s="542"/>
      <c r="BP111" s="542"/>
      <c r="BQ111" s="542"/>
      <c r="BR111" s="542"/>
      <c r="BS111" s="542"/>
      <c r="BT111" s="542"/>
      <c r="BU111" s="542"/>
      <c r="BV111" s="542"/>
      <c r="BW111" s="542"/>
      <c r="BX111" s="542"/>
      <c r="BY111" s="542"/>
      <c r="BZ111" s="542"/>
      <c r="CA111" s="542"/>
      <c r="CB111" s="543"/>
    </row>
    <row r="112" spans="1:80" ht="15" customHeight="1" x14ac:dyDescent="0.25">
      <c r="A112" s="407"/>
      <c r="B112" s="408"/>
      <c r="C112" s="408"/>
      <c r="D112" s="409"/>
      <c r="E112" s="422" t="s">
        <v>440</v>
      </c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3"/>
      <c r="U112" s="423"/>
      <c r="V112" s="423"/>
      <c r="W112" s="423"/>
      <c r="X112" s="423"/>
      <c r="Y112" s="423"/>
      <c r="Z112" s="423"/>
      <c r="AA112" s="423"/>
      <c r="AB112" s="423"/>
      <c r="AC112" s="423"/>
      <c r="AD112" s="423"/>
      <c r="AE112" s="423"/>
      <c r="AF112" s="423"/>
      <c r="AG112" s="423"/>
      <c r="AH112" s="423"/>
      <c r="AI112" s="423"/>
      <c r="AJ112" s="423"/>
      <c r="AK112" s="423"/>
      <c r="AL112" s="423"/>
      <c r="AM112" s="423"/>
      <c r="AN112" s="423"/>
      <c r="AO112" s="423"/>
      <c r="AP112" s="423"/>
      <c r="AQ112" s="423"/>
      <c r="AR112" s="424"/>
      <c r="AS112" s="425">
        <v>14</v>
      </c>
      <c r="AT112" s="426"/>
      <c r="AU112" s="426"/>
      <c r="AV112" s="426"/>
      <c r="AW112" s="426"/>
      <c r="AX112" s="426"/>
      <c r="AY112" s="426"/>
      <c r="AZ112" s="426"/>
      <c r="BA112" s="426"/>
      <c r="BB112" s="427"/>
      <c r="BC112" s="404">
        <v>23</v>
      </c>
      <c r="BD112" s="405"/>
      <c r="BE112" s="405"/>
      <c r="BF112" s="405"/>
      <c r="BG112" s="405"/>
      <c r="BH112" s="405"/>
      <c r="BI112" s="405"/>
      <c r="BJ112" s="405"/>
      <c r="BK112" s="405"/>
      <c r="BL112" s="405"/>
      <c r="BM112" s="406"/>
      <c r="BN112" s="541">
        <f t="shared" si="1"/>
        <v>322</v>
      </c>
      <c r="BO112" s="542"/>
      <c r="BP112" s="542"/>
      <c r="BQ112" s="542"/>
      <c r="BR112" s="542"/>
      <c r="BS112" s="542"/>
      <c r="BT112" s="542"/>
      <c r="BU112" s="542"/>
      <c r="BV112" s="542"/>
      <c r="BW112" s="542"/>
      <c r="BX112" s="542"/>
      <c r="BY112" s="542"/>
      <c r="BZ112" s="542"/>
      <c r="CA112" s="542"/>
      <c r="CB112" s="543"/>
    </row>
    <row r="113" spans="1:98" ht="15" customHeight="1" x14ac:dyDescent="0.25">
      <c r="A113" s="407"/>
      <c r="B113" s="408"/>
      <c r="C113" s="408"/>
      <c r="D113" s="409"/>
      <c r="E113" s="422" t="s">
        <v>441</v>
      </c>
      <c r="F113" s="423"/>
      <c r="G113" s="423"/>
      <c r="H113" s="423"/>
      <c r="I113" s="423"/>
      <c r="J113" s="423"/>
      <c r="K113" s="423"/>
      <c r="L113" s="423"/>
      <c r="M113" s="423"/>
      <c r="N113" s="423"/>
      <c r="O113" s="423"/>
      <c r="P113" s="423"/>
      <c r="Q113" s="423"/>
      <c r="R113" s="423"/>
      <c r="S113" s="423"/>
      <c r="T113" s="423"/>
      <c r="U113" s="423"/>
      <c r="V113" s="423"/>
      <c r="W113" s="423"/>
      <c r="X113" s="423"/>
      <c r="Y113" s="423"/>
      <c r="Z113" s="423"/>
      <c r="AA113" s="423"/>
      <c r="AB113" s="423"/>
      <c r="AC113" s="423"/>
      <c r="AD113" s="423"/>
      <c r="AE113" s="423"/>
      <c r="AF113" s="423"/>
      <c r="AG113" s="423"/>
      <c r="AH113" s="423"/>
      <c r="AI113" s="423"/>
      <c r="AJ113" s="423"/>
      <c r="AK113" s="423"/>
      <c r="AL113" s="423"/>
      <c r="AM113" s="423"/>
      <c r="AN113" s="423"/>
      <c r="AO113" s="423"/>
      <c r="AP113" s="423"/>
      <c r="AQ113" s="423"/>
      <c r="AR113" s="424"/>
      <c r="AS113" s="425">
        <v>30</v>
      </c>
      <c r="AT113" s="426"/>
      <c r="AU113" s="426"/>
      <c r="AV113" s="426"/>
      <c r="AW113" s="426"/>
      <c r="AX113" s="426"/>
      <c r="AY113" s="426"/>
      <c r="AZ113" s="426"/>
      <c r="BA113" s="426"/>
      <c r="BB113" s="427"/>
      <c r="BC113" s="404">
        <v>42</v>
      </c>
      <c r="BD113" s="405"/>
      <c r="BE113" s="405"/>
      <c r="BF113" s="405"/>
      <c r="BG113" s="405"/>
      <c r="BH113" s="405"/>
      <c r="BI113" s="405"/>
      <c r="BJ113" s="405"/>
      <c r="BK113" s="405"/>
      <c r="BL113" s="405"/>
      <c r="BM113" s="406"/>
      <c r="BN113" s="541">
        <f t="shared" si="1"/>
        <v>1260</v>
      </c>
      <c r="BO113" s="542"/>
      <c r="BP113" s="542"/>
      <c r="BQ113" s="542"/>
      <c r="BR113" s="542"/>
      <c r="BS113" s="542"/>
      <c r="BT113" s="542"/>
      <c r="BU113" s="542"/>
      <c r="BV113" s="542"/>
      <c r="BW113" s="542"/>
      <c r="BX113" s="542"/>
      <c r="BY113" s="542"/>
      <c r="BZ113" s="542"/>
      <c r="CA113" s="542"/>
      <c r="CB113" s="543"/>
    </row>
    <row r="114" spans="1:98" ht="15" customHeight="1" x14ac:dyDescent="0.25">
      <c r="A114" s="407"/>
      <c r="B114" s="408"/>
      <c r="C114" s="408"/>
      <c r="D114" s="409"/>
      <c r="E114" s="422" t="s">
        <v>442</v>
      </c>
      <c r="F114" s="423"/>
      <c r="G114" s="423"/>
      <c r="H114" s="423"/>
      <c r="I114" s="423"/>
      <c r="J114" s="423"/>
      <c r="K114" s="423"/>
      <c r="L114" s="423"/>
      <c r="M114" s="423"/>
      <c r="N114" s="423"/>
      <c r="O114" s="423"/>
      <c r="P114" s="423"/>
      <c r="Q114" s="423"/>
      <c r="R114" s="423"/>
      <c r="S114" s="423"/>
      <c r="T114" s="423"/>
      <c r="U114" s="423"/>
      <c r="V114" s="423"/>
      <c r="W114" s="423"/>
      <c r="X114" s="423"/>
      <c r="Y114" s="423"/>
      <c r="Z114" s="423"/>
      <c r="AA114" s="423"/>
      <c r="AB114" s="423"/>
      <c r="AC114" s="423"/>
      <c r="AD114" s="423"/>
      <c r="AE114" s="423"/>
      <c r="AF114" s="423"/>
      <c r="AG114" s="423"/>
      <c r="AH114" s="423"/>
      <c r="AI114" s="423"/>
      <c r="AJ114" s="423"/>
      <c r="AK114" s="423"/>
      <c r="AL114" s="423"/>
      <c r="AM114" s="423"/>
      <c r="AN114" s="423"/>
      <c r="AO114" s="423"/>
      <c r="AP114" s="423"/>
      <c r="AQ114" s="423"/>
      <c r="AR114" s="424"/>
      <c r="AS114" s="425">
        <v>15</v>
      </c>
      <c r="AT114" s="426"/>
      <c r="AU114" s="426"/>
      <c r="AV114" s="426"/>
      <c r="AW114" s="426"/>
      <c r="AX114" s="426"/>
      <c r="AY114" s="426"/>
      <c r="AZ114" s="426"/>
      <c r="BA114" s="426"/>
      <c r="BB114" s="427"/>
      <c r="BC114" s="404">
        <v>65</v>
      </c>
      <c r="BD114" s="405"/>
      <c r="BE114" s="405"/>
      <c r="BF114" s="405"/>
      <c r="BG114" s="405"/>
      <c r="BH114" s="405"/>
      <c r="BI114" s="405"/>
      <c r="BJ114" s="405"/>
      <c r="BK114" s="405"/>
      <c r="BL114" s="405"/>
      <c r="BM114" s="406"/>
      <c r="BN114" s="541">
        <f t="shared" si="1"/>
        <v>975</v>
      </c>
      <c r="BO114" s="542"/>
      <c r="BP114" s="542"/>
      <c r="BQ114" s="542"/>
      <c r="BR114" s="542"/>
      <c r="BS114" s="542"/>
      <c r="BT114" s="542"/>
      <c r="BU114" s="542"/>
      <c r="BV114" s="542"/>
      <c r="BW114" s="542"/>
      <c r="BX114" s="542"/>
      <c r="BY114" s="542"/>
      <c r="BZ114" s="542"/>
      <c r="CA114" s="542"/>
      <c r="CB114" s="543"/>
    </row>
    <row r="115" spans="1:98" ht="15" customHeight="1" x14ac:dyDescent="0.25">
      <c r="A115" s="407"/>
      <c r="B115" s="408"/>
      <c r="C115" s="408"/>
      <c r="D115" s="409"/>
      <c r="E115" s="422" t="s">
        <v>443</v>
      </c>
      <c r="F115" s="423"/>
      <c r="G115" s="423"/>
      <c r="H115" s="423"/>
      <c r="I115" s="423"/>
      <c r="J115" s="423"/>
      <c r="K115" s="423"/>
      <c r="L115" s="423"/>
      <c r="M115" s="423"/>
      <c r="N115" s="423"/>
      <c r="O115" s="423"/>
      <c r="P115" s="423"/>
      <c r="Q115" s="423"/>
      <c r="R115" s="423"/>
      <c r="S115" s="423"/>
      <c r="T115" s="423"/>
      <c r="U115" s="423"/>
      <c r="V115" s="423"/>
      <c r="W115" s="423"/>
      <c r="X115" s="423"/>
      <c r="Y115" s="423"/>
      <c r="Z115" s="423"/>
      <c r="AA115" s="423"/>
      <c r="AB115" s="423"/>
      <c r="AC115" s="423"/>
      <c r="AD115" s="423"/>
      <c r="AE115" s="423"/>
      <c r="AF115" s="423"/>
      <c r="AG115" s="423"/>
      <c r="AH115" s="423"/>
      <c r="AI115" s="423"/>
      <c r="AJ115" s="423"/>
      <c r="AK115" s="423"/>
      <c r="AL115" s="423"/>
      <c r="AM115" s="423"/>
      <c r="AN115" s="423"/>
      <c r="AO115" s="423"/>
      <c r="AP115" s="423"/>
      <c r="AQ115" s="423"/>
      <c r="AR115" s="424"/>
      <c r="AS115" s="425">
        <v>10</v>
      </c>
      <c r="AT115" s="426"/>
      <c r="AU115" s="426"/>
      <c r="AV115" s="426"/>
      <c r="AW115" s="426"/>
      <c r="AX115" s="426"/>
      <c r="AY115" s="426"/>
      <c r="AZ115" s="426"/>
      <c r="BA115" s="426"/>
      <c r="BB115" s="427"/>
      <c r="BC115" s="404">
        <v>20</v>
      </c>
      <c r="BD115" s="405"/>
      <c r="BE115" s="405"/>
      <c r="BF115" s="405"/>
      <c r="BG115" s="405"/>
      <c r="BH115" s="405"/>
      <c r="BI115" s="405"/>
      <c r="BJ115" s="405"/>
      <c r="BK115" s="405"/>
      <c r="BL115" s="405"/>
      <c r="BM115" s="406"/>
      <c r="BN115" s="541">
        <f t="shared" si="1"/>
        <v>200</v>
      </c>
      <c r="BO115" s="542"/>
      <c r="BP115" s="542"/>
      <c r="BQ115" s="542"/>
      <c r="BR115" s="542"/>
      <c r="BS115" s="542"/>
      <c r="BT115" s="542"/>
      <c r="BU115" s="542"/>
      <c r="BV115" s="542"/>
      <c r="BW115" s="542"/>
      <c r="BX115" s="542"/>
      <c r="BY115" s="542"/>
      <c r="BZ115" s="542"/>
      <c r="CA115" s="542"/>
      <c r="CB115" s="543"/>
    </row>
    <row r="116" spans="1:98" ht="15" customHeight="1" x14ac:dyDescent="0.25">
      <c r="A116" s="407"/>
      <c r="B116" s="408"/>
      <c r="C116" s="408"/>
      <c r="D116" s="409"/>
      <c r="E116" s="422" t="s">
        <v>444</v>
      </c>
      <c r="F116" s="423"/>
      <c r="G116" s="423"/>
      <c r="H116" s="423"/>
      <c r="I116" s="423"/>
      <c r="J116" s="423"/>
      <c r="K116" s="423"/>
      <c r="L116" s="423"/>
      <c r="M116" s="423"/>
      <c r="N116" s="423"/>
      <c r="O116" s="423"/>
      <c r="P116" s="423"/>
      <c r="Q116" s="423"/>
      <c r="R116" s="423"/>
      <c r="S116" s="423"/>
      <c r="T116" s="423"/>
      <c r="U116" s="423"/>
      <c r="V116" s="423"/>
      <c r="W116" s="423"/>
      <c r="X116" s="423"/>
      <c r="Y116" s="423"/>
      <c r="Z116" s="423"/>
      <c r="AA116" s="423"/>
      <c r="AB116" s="423"/>
      <c r="AC116" s="423"/>
      <c r="AD116" s="423"/>
      <c r="AE116" s="423"/>
      <c r="AF116" s="423"/>
      <c r="AG116" s="423"/>
      <c r="AH116" s="423"/>
      <c r="AI116" s="423"/>
      <c r="AJ116" s="423"/>
      <c r="AK116" s="423"/>
      <c r="AL116" s="423"/>
      <c r="AM116" s="423"/>
      <c r="AN116" s="423"/>
      <c r="AO116" s="423"/>
      <c r="AP116" s="423"/>
      <c r="AQ116" s="423"/>
      <c r="AR116" s="424"/>
      <c r="AS116" s="425">
        <v>3</v>
      </c>
      <c r="AT116" s="426"/>
      <c r="AU116" s="426"/>
      <c r="AV116" s="426"/>
      <c r="AW116" s="426"/>
      <c r="AX116" s="426"/>
      <c r="AY116" s="426"/>
      <c r="AZ116" s="426"/>
      <c r="BA116" s="426"/>
      <c r="BB116" s="427"/>
      <c r="BC116" s="404">
        <v>816</v>
      </c>
      <c r="BD116" s="405"/>
      <c r="BE116" s="405"/>
      <c r="BF116" s="405"/>
      <c r="BG116" s="405"/>
      <c r="BH116" s="405"/>
      <c r="BI116" s="405"/>
      <c r="BJ116" s="405"/>
      <c r="BK116" s="405"/>
      <c r="BL116" s="405"/>
      <c r="BM116" s="406"/>
      <c r="BN116" s="541">
        <f t="shared" si="1"/>
        <v>2448</v>
      </c>
      <c r="BO116" s="542"/>
      <c r="BP116" s="542"/>
      <c r="BQ116" s="542"/>
      <c r="BR116" s="542"/>
      <c r="BS116" s="542"/>
      <c r="BT116" s="542"/>
      <c r="BU116" s="542"/>
      <c r="BV116" s="542"/>
      <c r="BW116" s="542"/>
      <c r="BX116" s="542"/>
      <c r="BY116" s="542"/>
      <c r="BZ116" s="542"/>
      <c r="CA116" s="542"/>
      <c r="CB116" s="543"/>
    </row>
    <row r="117" spans="1:98" ht="15" customHeight="1" x14ac:dyDescent="0.25">
      <c r="A117" s="407"/>
      <c r="B117" s="408"/>
      <c r="C117" s="408"/>
      <c r="D117" s="409"/>
      <c r="E117" s="422" t="s">
        <v>445</v>
      </c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423"/>
      <c r="Y117" s="423"/>
      <c r="Z117" s="423"/>
      <c r="AA117" s="423"/>
      <c r="AB117" s="423"/>
      <c r="AC117" s="423"/>
      <c r="AD117" s="423"/>
      <c r="AE117" s="423"/>
      <c r="AF117" s="423"/>
      <c r="AG117" s="423"/>
      <c r="AH117" s="423"/>
      <c r="AI117" s="423"/>
      <c r="AJ117" s="423"/>
      <c r="AK117" s="423"/>
      <c r="AL117" s="423"/>
      <c r="AM117" s="423"/>
      <c r="AN117" s="423"/>
      <c r="AO117" s="423"/>
      <c r="AP117" s="423"/>
      <c r="AQ117" s="423"/>
      <c r="AR117" s="424"/>
      <c r="AS117" s="425">
        <v>2</v>
      </c>
      <c r="AT117" s="426"/>
      <c r="AU117" s="426"/>
      <c r="AV117" s="426"/>
      <c r="AW117" s="426"/>
      <c r="AX117" s="426"/>
      <c r="AY117" s="426"/>
      <c r="AZ117" s="426"/>
      <c r="BA117" s="426"/>
      <c r="BB117" s="427"/>
      <c r="BC117" s="404">
        <v>1000</v>
      </c>
      <c r="BD117" s="405"/>
      <c r="BE117" s="405"/>
      <c r="BF117" s="405"/>
      <c r="BG117" s="405"/>
      <c r="BH117" s="405"/>
      <c r="BI117" s="405"/>
      <c r="BJ117" s="405"/>
      <c r="BK117" s="405"/>
      <c r="BL117" s="405"/>
      <c r="BM117" s="406"/>
      <c r="BN117" s="541">
        <f t="shared" si="1"/>
        <v>2000</v>
      </c>
      <c r="BO117" s="542"/>
      <c r="BP117" s="542"/>
      <c r="BQ117" s="542"/>
      <c r="BR117" s="542"/>
      <c r="BS117" s="542"/>
      <c r="BT117" s="542"/>
      <c r="BU117" s="542"/>
      <c r="BV117" s="542"/>
      <c r="BW117" s="542"/>
      <c r="BX117" s="542"/>
      <c r="BY117" s="542"/>
      <c r="BZ117" s="542"/>
      <c r="CA117" s="542"/>
      <c r="CB117" s="543"/>
    </row>
    <row r="118" spans="1:98" ht="15" customHeight="1" x14ac:dyDescent="0.25">
      <c r="A118" s="407"/>
      <c r="B118" s="408"/>
      <c r="C118" s="408"/>
      <c r="D118" s="409"/>
      <c r="E118" s="422" t="s">
        <v>446</v>
      </c>
      <c r="F118" s="423"/>
      <c r="G118" s="423"/>
      <c r="H118" s="423"/>
      <c r="I118" s="423"/>
      <c r="J118" s="423"/>
      <c r="K118" s="423"/>
      <c r="L118" s="423"/>
      <c r="M118" s="423"/>
      <c r="N118" s="423"/>
      <c r="O118" s="423"/>
      <c r="P118" s="423"/>
      <c r="Q118" s="423"/>
      <c r="R118" s="423"/>
      <c r="S118" s="423"/>
      <c r="T118" s="423"/>
      <c r="U118" s="423"/>
      <c r="V118" s="423"/>
      <c r="W118" s="423"/>
      <c r="X118" s="423"/>
      <c r="Y118" s="423"/>
      <c r="Z118" s="423"/>
      <c r="AA118" s="423"/>
      <c r="AB118" s="423"/>
      <c r="AC118" s="423"/>
      <c r="AD118" s="423"/>
      <c r="AE118" s="423"/>
      <c r="AF118" s="423"/>
      <c r="AG118" s="423"/>
      <c r="AH118" s="423"/>
      <c r="AI118" s="423"/>
      <c r="AJ118" s="423"/>
      <c r="AK118" s="423"/>
      <c r="AL118" s="423"/>
      <c r="AM118" s="423"/>
      <c r="AN118" s="423"/>
      <c r="AO118" s="423"/>
      <c r="AP118" s="423"/>
      <c r="AQ118" s="423"/>
      <c r="AR118" s="424"/>
      <c r="AS118" s="425">
        <v>3</v>
      </c>
      <c r="AT118" s="426"/>
      <c r="AU118" s="426"/>
      <c r="AV118" s="426"/>
      <c r="AW118" s="426"/>
      <c r="AX118" s="426"/>
      <c r="AY118" s="426"/>
      <c r="AZ118" s="426"/>
      <c r="BA118" s="426"/>
      <c r="BB118" s="427"/>
      <c r="BC118" s="404">
        <v>114.3</v>
      </c>
      <c r="BD118" s="405"/>
      <c r="BE118" s="405"/>
      <c r="BF118" s="405"/>
      <c r="BG118" s="405"/>
      <c r="BH118" s="405"/>
      <c r="BI118" s="405"/>
      <c r="BJ118" s="405"/>
      <c r="BK118" s="405"/>
      <c r="BL118" s="405"/>
      <c r="BM118" s="406"/>
      <c r="BN118" s="541">
        <f t="shared" si="1"/>
        <v>342.9</v>
      </c>
      <c r="BO118" s="542"/>
      <c r="BP118" s="542"/>
      <c r="BQ118" s="542"/>
      <c r="BR118" s="542"/>
      <c r="BS118" s="542"/>
      <c r="BT118" s="542"/>
      <c r="BU118" s="542"/>
      <c r="BV118" s="542"/>
      <c r="BW118" s="542"/>
      <c r="BX118" s="542"/>
      <c r="BY118" s="542"/>
      <c r="BZ118" s="542"/>
      <c r="CA118" s="542"/>
      <c r="CB118" s="543"/>
    </row>
    <row r="119" spans="1:98" ht="30.75" customHeight="1" x14ac:dyDescent="0.25">
      <c r="A119" s="603">
        <v>2</v>
      </c>
      <c r="B119" s="604"/>
      <c r="C119" s="604"/>
      <c r="D119" s="605"/>
      <c r="E119" s="606" t="s">
        <v>447</v>
      </c>
      <c r="F119" s="607"/>
      <c r="G119" s="607"/>
      <c r="H119" s="607"/>
      <c r="I119" s="607"/>
      <c r="J119" s="607"/>
      <c r="K119" s="607"/>
      <c r="L119" s="607"/>
      <c r="M119" s="607"/>
      <c r="N119" s="607"/>
      <c r="O119" s="607"/>
      <c r="P119" s="607"/>
      <c r="Q119" s="607"/>
      <c r="R119" s="607"/>
      <c r="S119" s="607"/>
      <c r="T119" s="607"/>
      <c r="U119" s="607"/>
      <c r="V119" s="607"/>
      <c r="W119" s="607"/>
      <c r="X119" s="607"/>
      <c r="Y119" s="607"/>
      <c r="Z119" s="607"/>
      <c r="AA119" s="607"/>
      <c r="AB119" s="607"/>
      <c r="AC119" s="607"/>
      <c r="AD119" s="607"/>
      <c r="AE119" s="607"/>
      <c r="AF119" s="607"/>
      <c r="AG119" s="607"/>
      <c r="AH119" s="607"/>
      <c r="AI119" s="607"/>
      <c r="AJ119" s="607"/>
      <c r="AK119" s="607"/>
      <c r="AL119" s="607"/>
      <c r="AM119" s="607"/>
      <c r="AN119" s="607"/>
      <c r="AO119" s="607"/>
      <c r="AP119" s="607"/>
      <c r="AQ119" s="607"/>
      <c r="AR119" s="608"/>
      <c r="AS119" s="407"/>
      <c r="AT119" s="408"/>
      <c r="AU119" s="408"/>
      <c r="AV119" s="408"/>
      <c r="AW119" s="408"/>
      <c r="AX119" s="408"/>
      <c r="AY119" s="408"/>
      <c r="AZ119" s="408"/>
      <c r="BA119" s="408"/>
      <c r="BB119" s="409"/>
      <c r="BC119" s="404"/>
      <c r="BD119" s="405"/>
      <c r="BE119" s="405"/>
      <c r="BF119" s="405"/>
      <c r="BG119" s="405"/>
      <c r="BH119" s="405"/>
      <c r="BI119" s="405"/>
      <c r="BJ119" s="405"/>
      <c r="BK119" s="405"/>
      <c r="BL119" s="405"/>
      <c r="BM119" s="406"/>
      <c r="BN119" s="596">
        <f>SUM(BN120:CB122)</f>
        <v>1714</v>
      </c>
      <c r="BO119" s="597"/>
      <c r="BP119" s="597"/>
      <c r="BQ119" s="597"/>
      <c r="BR119" s="597"/>
      <c r="BS119" s="597"/>
      <c r="BT119" s="597"/>
      <c r="BU119" s="597"/>
      <c r="BV119" s="597"/>
      <c r="BW119" s="597"/>
      <c r="BX119" s="597"/>
      <c r="BY119" s="597"/>
      <c r="BZ119" s="597"/>
      <c r="CA119" s="597"/>
      <c r="CB119" s="598"/>
      <c r="CT119" s="29"/>
    </row>
    <row r="120" spans="1:98" ht="15" customHeight="1" x14ac:dyDescent="0.25">
      <c r="A120" s="407"/>
      <c r="B120" s="408"/>
      <c r="C120" s="408"/>
      <c r="D120" s="409"/>
      <c r="E120" s="422" t="s">
        <v>448</v>
      </c>
      <c r="F120" s="423"/>
      <c r="G120" s="423"/>
      <c r="H120" s="423"/>
      <c r="I120" s="423"/>
      <c r="J120" s="423"/>
      <c r="K120" s="423"/>
      <c r="L120" s="423"/>
      <c r="M120" s="423"/>
      <c r="N120" s="423"/>
      <c r="O120" s="423"/>
      <c r="P120" s="423"/>
      <c r="Q120" s="423"/>
      <c r="R120" s="423"/>
      <c r="S120" s="423"/>
      <c r="T120" s="423"/>
      <c r="U120" s="423"/>
      <c r="V120" s="423"/>
      <c r="W120" s="423"/>
      <c r="X120" s="423"/>
      <c r="Y120" s="423"/>
      <c r="Z120" s="423"/>
      <c r="AA120" s="423"/>
      <c r="AB120" s="423"/>
      <c r="AC120" s="423"/>
      <c r="AD120" s="423"/>
      <c r="AE120" s="423"/>
      <c r="AF120" s="423"/>
      <c r="AG120" s="423"/>
      <c r="AH120" s="423"/>
      <c r="AI120" s="423"/>
      <c r="AJ120" s="423"/>
      <c r="AK120" s="423"/>
      <c r="AL120" s="423"/>
      <c r="AM120" s="423"/>
      <c r="AN120" s="423"/>
      <c r="AO120" s="423"/>
      <c r="AP120" s="423"/>
      <c r="AQ120" s="423"/>
      <c r="AR120" s="424"/>
      <c r="AS120" s="425">
        <v>6</v>
      </c>
      <c r="AT120" s="426"/>
      <c r="AU120" s="426"/>
      <c r="AV120" s="426"/>
      <c r="AW120" s="426"/>
      <c r="AX120" s="426"/>
      <c r="AY120" s="426"/>
      <c r="AZ120" s="426"/>
      <c r="BA120" s="426"/>
      <c r="BB120" s="427"/>
      <c r="BC120" s="404">
        <v>250</v>
      </c>
      <c r="BD120" s="405"/>
      <c r="BE120" s="405"/>
      <c r="BF120" s="405"/>
      <c r="BG120" s="405"/>
      <c r="BH120" s="405"/>
      <c r="BI120" s="405"/>
      <c r="BJ120" s="405"/>
      <c r="BK120" s="405"/>
      <c r="BL120" s="405"/>
      <c r="BM120" s="406"/>
      <c r="BN120" s="541">
        <f t="shared" ref="BN120:BN122" si="2">BC120*AS120</f>
        <v>1500</v>
      </c>
      <c r="BO120" s="542"/>
      <c r="BP120" s="542"/>
      <c r="BQ120" s="542"/>
      <c r="BR120" s="542"/>
      <c r="BS120" s="542"/>
      <c r="BT120" s="542"/>
      <c r="BU120" s="542"/>
      <c r="BV120" s="542"/>
      <c r="BW120" s="542"/>
      <c r="BX120" s="542"/>
      <c r="BY120" s="542"/>
      <c r="BZ120" s="542"/>
      <c r="CA120" s="542"/>
      <c r="CB120" s="543"/>
      <c r="CT120" s="29"/>
    </row>
    <row r="121" spans="1:98" ht="15" customHeight="1" x14ac:dyDescent="0.25">
      <c r="A121" s="407"/>
      <c r="B121" s="408"/>
      <c r="C121" s="408"/>
      <c r="D121" s="409"/>
      <c r="E121" s="422" t="s">
        <v>450</v>
      </c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3"/>
      <c r="Q121" s="423"/>
      <c r="R121" s="423"/>
      <c r="S121" s="423"/>
      <c r="T121" s="423"/>
      <c r="U121" s="423"/>
      <c r="V121" s="423"/>
      <c r="W121" s="423"/>
      <c r="X121" s="423"/>
      <c r="Y121" s="423"/>
      <c r="Z121" s="423"/>
      <c r="AA121" s="423"/>
      <c r="AB121" s="423"/>
      <c r="AC121" s="423"/>
      <c r="AD121" s="423"/>
      <c r="AE121" s="423"/>
      <c r="AF121" s="423"/>
      <c r="AG121" s="423"/>
      <c r="AH121" s="423"/>
      <c r="AI121" s="423"/>
      <c r="AJ121" s="423"/>
      <c r="AK121" s="423"/>
      <c r="AL121" s="423"/>
      <c r="AM121" s="423"/>
      <c r="AN121" s="423"/>
      <c r="AO121" s="423"/>
      <c r="AP121" s="423"/>
      <c r="AQ121" s="423"/>
      <c r="AR121" s="424"/>
      <c r="AS121" s="425">
        <v>1</v>
      </c>
      <c r="AT121" s="426"/>
      <c r="AU121" s="426"/>
      <c r="AV121" s="426"/>
      <c r="AW121" s="426"/>
      <c r="AX121" s="426"/>
      <c r="AY121" s="426"/>
      <c r="AZ121" s="426"/>
      <c r="BA121" s="426"/>
      <c r="BB121" s="427"/>
      <c r="BC121" s="404">
        <v>14</v>
      </c>
      <c r="BD121" s="405"/>
      <c r="BE121" s="405"/>
      <c r="BF121" s="405"/>
      <c r="BG121" s="405"/>
      <c r="BH121" s="405"/>
      <c r="BI121" s="405"/>
      <c r="BJ121" s="405"/>
      <c r="BK121" s="405"/>
      <c r="BL121" s="405"/>
      <c r="BM121" s="406"/>
      <c r="BN121" s="541">
        <f t="shared" si="2"/>
        <v>14</v>
      </c>
      <c r="BO121" s="542"/>
      <c r="BP121" s="542"/>
      <c r="BQ121" s="542"/>
      <c r="BR121" s="542"/>
      <c r="BS121" s="542"/>
      <c r="BT121" s="542"/>
      <c r="BU121" s="542"/>
      <c r="BV121" s="542"/>
      <c r="BW121" s="542"/>
      <c r="BX121" s="542"/>
      <c r="BY121" s="542"/>
      <c r="BZ121" s="542"/>
      <c r="CA121" s="542"/>
      <c r="CB121" s="543"/>
    </row>
    <row r="122" spans="1:98" ht="15" customHeight="1" x14ac:dyDescent="0.25">
      <c r="A122" s="407"/>
      <c r="B122" s="408"/>
      <c r="C122" s="408"/>
      <c r="D122" s="409"/>
      <c r="E122" s="422" t="s">
        <v>449</v>
      </c>
      <c r="F122" s="423"/>
      <c r="G122" s="423"/>
      <c r="H122" s="423"/>
      <c r="I122" s="423"/>
      <c r="J122" s="423"/>
      <c r="K122" s="423"/>
      <c r="L122" s="423"/>
      <c r="M122" s="423"/>
      <c r="N122" s="423"/>
      <c r="O122" s="423"/>
      <c r="P122" s="423"/>
      <c r="Q122" s="423"/>
      <c r="R122" s="423"/>
      <c r="S122" s="423"/>
      <c r="T122" s="423"/>
      <c r="U122" s="423"/>
      <c r="V122" s="423"/>
      <c r="W122" s="423"/>
      <c r="X122" s="423"/>
      <c r="Y122" s="423"/>
      <c r="Z122" s="423"/>
      <c r="AA122" s="423"/>
      <c r="AB122" s="423"/>
      <c r="AC122" s="423"/>
      <c r="AD122" s="423"/>
      <c r="AE122" s="423"/>
      <c r="AF122" s="423"/>
      <c r="AG122" s="423"/>
      <c r="AH122" s="423"/>
      <c r="AI122" s="423"/>
      <c r="AJ122" s="423"/>
      <c r="AK122" s="423"/>
      <c r="AL122" s="423"/>
      <c r="AM122" s="423"/>
      <c r="AN122" s="423"/>
      <c r="AO122" s="423"/>
      <c r="AP122" s="423"/>
      <c r="AQ122" s="423"/>
      <c r="AR122" s="424"/>
      <c r="AS122" s="425">
        <v>200</v>
      </c>
      <c r="AT122" s="426"/>
      <c r="AU122" s="426"/>
      <c r="AV122" s="426"/>
      <c r="AW122" s="426"/>
      <c r="AX122" s="426"/>
      <c r="AY122" s="426"/>
      <c r="AZ122" s="426"/>
      <c r="BA122" s="426"/>
      <c r="BB122" s="427"/>
      <c r="BC122" s="404">
        <v>1</v>
      </c>
      <c r="BD122" s="405"/>
      <c r="BE122" s="405"/>
      <c r="BF122" s="405"/>
      <c r="BG122" s="405"/>
      <c r="BH122" s="405"/>
      <c r="BI122" s="405"/>
      <c r="BJ122" s="405"/>
      <c r="BK122" s="405"/>
      <c r="BL122" s="405"/>
      <c r="BM122" s="406"/>
      <c r="BN122" s="541">
        <f t="shared" si="2"/>
        <v>200</v>
      </c>
      <c r="BO122" s="542"/>
      <c r="BP122" s="542"/>
      <c r="BQ122" s="542"/>
      <c r="BR122" s="542"/>
      <c r="BS122" s="542"/>
      <c r="BT122" s="542"/>
      <c r="BU122" s="542"/>
      <c r="BV122" s="542"/>
      <c r="BW122" s="542"/>
      <c r="BX122" s="542"/>
      <c r="BY122" s="542"/>
      <c r="BZ122" s="542"/>
      <c r="CA122" s="542"/>
      <c r="CB122" s="543"/>
      <c r="CT122" s="29"/>
    </row>
    <row r="123" spans="1:98" ht="15" customHeight="1" x14ac:dyDescent="0.25">
      <c r="A123" s="578">
        <v>3</v>
      </c>
      <c r="B123" s="579"/>
      <c r="C123" s="579"/>
      <c r="D123" s="580"/>
      <c r="E123" s="581" t="s">
        <v>233</v>
      </c>
      <c r="F123" s="582"/>
      <c r="G123" s="582"/>
      <c r="H123" s="582"/>
      <c r="I123" s="582"/>
      <c r="J123" s="582"/>
      <c r="K123" s="582"/>
      <c r="L123" s="582"/>
      <c r="M123" s="582"/>
      <c r="N123" s="582"/>
      <c r="O123" s="582"/>
      <c r="P123" s="582"/>
      <c r="Q123" s="582"/>
      <c r="R123" s="582"/>
      <c r="S123" s="582"/>
      <c r="T123" s="582"/>
      <c r="U123" s="582"/>
      <c r="V123" s="582"/>
      <c r="W123" s="582"/>
      <c r="X123" s="582"/>
      <c r="Y123" s="582"/>
      <c r="Z123" s="582"/>
      <c r="AA123" s="582"/>
      <c r="AB123" s="582"/>
      <c r="AC123" s="582"/>
      <c r="AD123" s="582"/>
      <c r="AE123" s="582"/>
      <c r="AF123" s="582"/>
      <c r="AG123" s="582"/>
      <c r="AH123" s="582"/>
      <c r="AI123" s="582"/>
      <c r="AJ123" s="582"/>
      <c r="AK123" s="582"/>
      <c r="AL123" s="582"/>
      <c r="AM123" s="582"/>
      <c r="AN123" s="582"/>
      <c r="AO123" s="582"/>
      <c r="AP123" s="582"/>
      <c r="AQ123" s="582"/>
      <c r="AR123" s="583"/>
      <c r="AS123" s="425"/>
      <c r="AT123" s="426"/>
      <c r="AU123" s="426"/>
      <c r="AV123" s="426"/>
      <c r="AW123" s="426"/>
      <c r="AX123" s="426"/>
      <c r="AY123" s="426"/>
      <c r="AZ123" s="426"/>
      <c r="BA123" s="426"/>
      <c r="BB123" s="427"/>
      <c r="BC123" s="602"/>
      <c r="BD123" s="408"/>
      <c r="BE123" s="408"/>
      <c r="BF123" s="408"/>
      <c r="BG123" s="408"/>
      <c r="BH123" s="408"/>
      <c r="BI123" s="408"/>
      <c r="BJ123" s="408"/>
      <c r="BK123" s="408"/>
      <c r="BL123" s="408"/>
      <c r="BM123" s="409"/>
      <c r="BN123" s="596">
        <f>BN124</f>
        <v>1300</v>
      </c>
      <c r="BO123" s="597"/>
      <c r="BP123" s="597"/>
      <c r="BQ123" s="597"/>
      <c r="BR123" s="597"/>
      <c r="BS123" s="597"/>
      <c r="BT123" s="597"/>
      <c r="BU123" s="597"/>
      <c r="BV123" s="597"/>
      <c r="BW123" s="597"/>
      <c r="BX123" s="597"/>
      <c r="BY123" s="597"/>
      <c r="BZ123" s="597"/>
      <c r="CA123" s="597"/>
      <c r="CB123" s="598"/>
    </row>
    <row r="124" spans="1:98" ht="18" customHeight="1" x14ac:dyDescent="0.25">
      <c r="A124" s="425"/>
      <c r="B124" s="426"/>
      <c r="C124" s="426"/>
      <c r="D124" s="427"/>
      <c r="E124" s="395" t="s">
        <v>451</v>
      </c>
      <c r="F124" s="396"/>
      <c r="G124" s="396"/>
      <c r="H124" s="396"/>
      <c r="I124" s="396"/>
      <c r="J124" s="396"/>
      <c r="K124" s="396"/>
      <c r="L124" s="396"/>
      <c r="M124" s="396"/>
      <c r="N124" s="396"/>
      <c r="O124" s="396"/>
      <c r="P124" s="396"/>
      <c r="Q124" s="396"/>
      <c r="R124" s="396"/>
      <c r="S124" s="396"/>
      <c r="T124" s="396"/>
      <c r="U124" s="396"/>
      <c r="V124" s="396"/>
      <c r="W124" s="396"/>
      <c r="X124" s="396"/>
      <c r="Y124" s="396"/>
      <c r="Z124" s="396"/>
      <c r="AA124" s="396"/>
      <c r="AB124" s="396"/>
      <c r="AC124" s="396"/>
      <c r="AD124" s="396"/>
      <c r="AE124" s="396"/>
      <c r="AF124" s="396"/>
      <c r="AG124" s="396"/>
      <c r="AH124" s="396"/>
      <c r="AI124" s="396"/>
      <c r="AJ124" s="396"/>
      <c r="AK124" s="396"/>
      <c r="AL124" s="396"/>
      <c r="AM124" s="396"/>
      <c r="AN124" s="396"/>
      <c r="AO124" s="396"/>
      <c r="AP124" s="396"/>
      <c r="AQ124" s="396"/>
      <c r="AR124" s="397"/>
      <c r="AS124" s="425">
        <v>2</v>
      </c>
      <c r="AT124" s="426"/>
      <c r="AU124" s="426"/>
      <c r="AV124" s="426"/>
      <c r="AW124" s="426"/>
      <c r="AX124" s="426"/>
      <c r="AY124" s="426"/>
      <c r="AZ124" s="426"/>
      <c r="BA124" s="426"/>
      <c r="BB124" s="427"/>
      <c r="BC124" s="404">
        <v>650</v>
      </c>
      <c r="BD124" s="405"/>
      <c r="BE124" s="405"/>
      <c r="BF124" s="405"/>
      <c r="BG124" s="405"/>
      <c r="BH124" s="405"/>
      <c r="BI124" s="405"/>
      <c r="BJ124" s="405"/>
      <c r="BK124" s="405"/>
      <c r="BL124" s="405"/>
      <c r="BM124" s="406"/>
      <c r="BN124" s="507">
        <f t="shared" ref="BN124" si="3">AS124*BC124</f>
        <v>1300</v>
      </c>
      <c r="BO124" s="508"/>
      <c r="BP124" s="508"/>
      <c r="BQ124" s="508"/>
      <c r="BR124" s="508"/>
      <c r="BS124" s="508"/>
      <c r="BT124" s="508"/>
      <c r="BU124" s="508"/>
      <c r="BV124" s="508"/>
      <c r="BW124" s="508"/>
      <c r="BX124" s="508"/>
      <c r="BY124" s="508"/>
      <c r="BZ124" s="508"/>
      <c r="CA124" s="508"/>
      <c r="CB124" s="509"/>
    </row>
    <row r="125" spans="1:98" ht="15" customHeight="1" x14ac:dyDescent="0.25">
      <c r="A125" s="578">
        <v>4</v>
      </c>
      <c r="B125" s="579"/>
      <c r="C125" s="579"/>
      <c r="D125" s="580"/>
      <c r="E125" s="581" t="s">
        <v>452</v>
      </c>
      <c r="F125" s="582"/>
      <c r="G125" s="582"/>
      <c r="H125" s="582"/>
      <c r="I125" s="582"/>
      <c r="J125" s="582"/>
      <c r="K125" s="582"/>
      <c r="L125" s="582"/>
      <c r="M125" s="582"/>
      <c r="N125" s="582"/>
      <c r="O125" s="582"/>
      <c r="P125" s="582"/>
      <c r="Q125" s="582"/>
      <c r="R125" s="582"/>
      <c r="S125" s="582"/>
      <c r="T125" s="582"/>
      <c r="U125" s="582"/>
      <c r="V125" s="582"/>
      <c r="W125" s="582"/>
      <c r="X125" s="582"/>
      <c r="Y125" s="582"/>
      <c r="Z125" s="582"/>
      <c r="AA125" s="582"/>
      <c r="AB125" s="582"/>
      <c r="AC125" s="582"/>
      <c r="AD125" s="582"/>
      <c r="AE125" s="582"/>
      <c r="AF125" s="582"/>
      <c r="AG125" s="582"/>
      <c r="AH125" s="582"/>
      <c r="AI125" s="582"/>
      <c r="AJ125" s="582"/>
      <c r="AK125" s="582"/>
      <c r="AL125" s="582"/>
      <c r="AM125" s="582"/>
      <c r="AN125" s="582"/>
      <c r="AO125" s="582"/>
      <c r="AP125" s="582"/>
      <c r="AQ125" s="582"/>
      <c r="AR125" s="583"/>
      <c r="AS125" s="425"/>
      <c r="AT125" s="426"/>
      <c r="AU125" s="426"/>
      <c r="AV125" s="426"/>
      <c r="AW125" s="426"/>
      <c r="AX125" s="426"/>
      <c r="AY125" s="426"/>
      <c r="AZ125" s="426"/>
      <c r="BA125" s="426"/>
      <c r="BB125" s="427"/>
      <c r="BC125" s="599"/>
      <c r="BD125" s="600"/>
      <c r="BE125" s="600"/>
      <c r="BF125" s="600"/>
      <c r="BG125" s="600"/>
      <c r="BH125" s="600"/>
      <c r="BI125" s="600"/>
      <c r="BJ125" s="600"/>
      <c r="BK125" s="600"/>
      <c r="BL125" s="600"/>
      <c r="BM125" s="601"/>
      <c r="BN125" s="596">
        <f>SUM(BN126:CB132)</f>
        <v>103699.99999999801</v>
      </c>
      <c r="BO125" s="597"/>
      <c r="BP125" s="597"/>
      <c r="BQ125" s="597"/>
      <c r="BR125" s="597"/>
      <c r="BS125" s="597"/>
      <c r="BT125" s="597"/>
      <c r="BU125" s="597"/>
      <c r="BV125" s="597"/>
      <c r="BW125" s="597"/>
      <c r="BX125" s="597"/>
      <c r="BY125" s="597"/>
      <c r="BZ125" s="597"/>
      <c r="CA125" s="597"/>
      <c r="CB125" s="598"/>
      <c r="CT125" s="26">
        <v>46000</v>
      </c>
    </row>
    <row r="126" spans="1:98" ht="15" customHeight="1" x14ac:dyDescent="0.25">
      <c r="A126" s="407"/>
      <c r="B126" s="408"/>
      <c r="C126" s="408"/>
      <c r="D126" s="409"/>
      <c r="E126" s="422" t="s">
        <v>463</v>
      </c>
      <c r="F126" s="423"/>
      <c r="G126" s="423"/>
      <c r="H126" s="423"/>
      <c r="I126" s="423"/>
      <c r="J126" s="423"/>
      <c r="K126" s="423"/>
      <c r="L126" s="423"/>
      <c r="M126" s="423"/>
      <c r="N126" s="423"/>
      <c r="O126" s="423"/>
      <c r="P126" s="423"/>
      <c r="Q126" s="423"/>
      <c r="R126" s="423"/>
      <c r="S126" s="423"/>
      <c r="T126" s="423"/>
      <c r="U126" s="423"/>
      <c r="V126" s="423"/>
      <c r="W126" s="423"/>
      <c r="X126" s="423"/>
      <c r="Y126" s="423"/>
      <c r="Z126" s="423"/>
      <c r="AA126" s="423"/>
      <c r="AB126" s="423"/>
      <c r="AC126" s="423"/>
      <c r="AD126" s="423"/>
      <c r="AE126" s="423"/>
      <c r="AF126" s="423"/>
      <c r="AG126" s="423"/>
      <c r="AH126" s="423"/>
      <c r="AI126" s="423"/>
      <c r="AJ126" s="423"/>
      <c r="AK126" s="423"/>
      <c r="AL126" s="423"/>
      <c r="AM126" s="423"/>
      <c r="AN126" s="423"/>
      <c r="AO126" s="423"/>
      <c r="AP126" s="423"/>
      <c r="AQ126" s="423"/>
      <c r="AR126" s="424"/>
      <c r="AS126" s="425">
        <v>1</v>
      </c>
      <c r="AT126" s="426"/>
      <c r="AU126" s="426"/>
      <c r="AV126" s="426"/>
      <c r="AW126" s="426"/>
      <c r="AX126" s="426"/>
      <c r="AY126" s="426"/>
      <c r="AZ126" s="426"/>
      <c r="BA126" s="426"/>
      <c r="BB126" s="427"/>
      <c r="BC126" s="404">
        <v>12000</v>
      </c>
      <c r="BD126" s="405"/>
      <c r="BE126" s="405"/>
      <c r="BF126" s="405"/>
      <c r="BG126" s="405"/>
      <c r="BH126" s="405"/>
      <c r="BI126" s="405"/>
      <c r="BJ126" s="405"/>
      <c r="BK126" s="405"/>
      <c r="BL126" s="405"/>
      <c r="BM126" s="406"/>
      <c r="BN126" s="523">
        <f t="shared" ref="BN126:BN132" si="4">BC126*AS126</f>
        <v>12000</v>
      </c>
      <c r="BO126" s="524"/>
      <c r="BP126" s="524"/>
      <c r="BQ126" s="524"/>
      <c r="BR126" s="524"/>
      <c r="BS126" s="524"/>
      <c r="BT126" s="524"/>
      <c r="BU126" s="524"/>
      <c r="BV126" s="524"/>
      <c r="BW126" s="524"/>
      <c r="BX126" s="524"/>
      <c r="BY126" s="524"/>
      <c r="BZ126" s="524"/>
      <c r="CA126" s="524"/>
      <c r="CB126" s="525"/>
    </row>
    <row r="127" spans="1:98" ht="15" customHeight="1" x14ac:dyDescent="0.25">
      <c r="A127" s="407"/>
      <c r="B127" s="408"/>
      <c r="C127" s="408"/>
      <c r="D127" s="409"/>
      <c r="E127" s="422" t="s">
        <v>464</v>
      </c>
      <c r="F127" s="587"/>
      <c r="G127" s="587"/>
      <c r="H127" s="587"/>
      <c r="I127" s="587"/>
      <c r="J127" s="587"/>
      <c r="K127" s="587"/>
      <c r="L127" s="587"/>
      <c r="M127" s="587"/>
      <c r="N127" s="587"/>
      <c r="O127" s="587"/>
      <c r="P127" s="587"/>
      <c r="Q127" s="587"/>
      <c r="R127" s="587"/>
      <c r="S127" s="587"/>
      <c r="T127" s="587"/>
      <c r="U127" s="587"/>
      <c r="V127" s="587"/>
      <c r="W127" s="587"/>
      <c r="X127" s="587"/>
      <c r="Y127" s="587"/>
      <c r="Z127" s="587"/>
      <c r="AA127" s="587"/>
      <c r="AB127" s="587"/>
      <c r="AC127" s="587"/>
      <c r="AD127" s="587"/>
      <c r="AE127" s="587"/>
      <c r="AF127" s="587"/>
      <c r="AG127" s="587"/>
      <c r="AH127" s="587"/>
      <c r="AI127" s="587"/>
      <c r="AJ127" s="587"/>
      <c r="AK127" s="587"/>
      <c r="AL127" s="587"/>
      <c r="AM127" s="587"/>
      <c r="AN127" s="587"/>
      <c r="AO127" s="587"/>
      <c r="AP127" s="587"/>
      <c r="AQ127" s="587"/>
      <c r="AR127" s="588"/>
      <c r="AS127" s="425">
        <v>2</v>
      </c>
      <c r="AT127" s="426"/>
      <c r="AU127" s="426"/>
      <c r="AV127" s="426"/>
      <c r="AW127" s="426"/>
      <c r="AX127" s="426"/>
      <c r="AY127" s="426"/>
      <c r="AZ127" s="426"/>
      <c r="BA127" s="426"/>
      <c r="BB127" s="427"/>
      <c r="BC127" s="404">
        <v>36000</v>
      </c>
      <c r="BD127" s="405"/>
      <c r="BE127" s="405"/>
      <c r="BF127" s="405"/>
      <c r="BG127" s="405"/>
      <c r="BH127" s="405"/>
      <c r="BI127" s="405"/>
      <c r="BJ127" s="405"/>
      <c r="BK127" s="405"/>
      <c r="BL127" s="405"/>
      <c r="BM127" s="406"/>
      <c r="BN127" s="523">
        <f t="shared" si="4"/>
        <v>72000</v>
      </c>
      <c r="BO127" s="524"/>
      <c r="BP127" s="524"/>
      <c r="BQ127" s="524"/>
      <c r="BR127" s="524"/>
      <c r="BS127" s="524"/>
      <c r="BT127" s="524"/>
      <c r="BU127" s="524"/>
      <c r="BV127" s="524"/>
      <c r="BW127" s="524"/>
      <c r="BX127" s="524"/>
      <c r="BY127" s="524"/>
      <c r="BZ127" s="524"/>
      <c r="CA127" s="524"/>
      <c r="CB127" s="525"/>
    </row>
    <row r="128" spans="1:98" ht="15" customHeight="1" x14ac:dyDescent="0.25">
      <c r="A128" s="407"/>
      <c r="B128" s="408"/>
      <c r="C128" s="408"/>
      <c r="D128" s="409"/>
      <c r="E128" s="422" t="s">
        <v>465</v>
      </c>
      <c r="F128" s="587"/>
      <c r="G128" s="587"/>
      <c r="H128" s="587"/>
      <c r="I128" s="587"/>
      <c r="J128" s="587"/>
      <c r="K128" s="587"/>
      <c r="L128" s="587"/>
      <c r="M128" s="587"/>
      <c r="N128" s="587"/>
      <c r="O128" s="587"/>
      <c r="P128" s="587"/>
      <c r="Q128" s="587"/>
      <c r="R128" s="587"/>
      <c r="S128" s="587"/>
      <c r="T128" s="587"/>
      <c r="U128" s="587"/>
      <c r="V128" s="587"/>
      <c r="W128" s="587"/>
      <c r="X128" s="587"/>
      <c r="Y128" s="587"/>
      <c r="Z128" s="587"/>
      <c r="AA128" s="587"/>
      <c r="AB128" s="587"/>
      <c r="AC128" s="587"/>
      <c r="AD128" s="587"/>
      <c r="AE128" s="587"/>
      <c r="AF128" s="587"/>
      <c r="AG128" s="587"/>
      <c r="AH128" s="587"/>
      <c r="AI128" s="587"/>
      <c r="AJ128" s="587"/>
      <c r="AK128" s="587"/>
      <c r="AL128" s="587"/>
      <c r="AM128" s="587"/>
      <c r="AN128" s="587"/>
      <c r="AO128" s="587"/>
      <c r="AP128" s="587"/>
      <c r="AQ128" s="587"/>
      <c r="AR128" s="588"/>
      <c r="AS128" s="425">
        <v>1</v>
      </c>
      <c r="AT128" s="426"/>
      <c r="AU128" s="426"/>
      <c r="AV128" s="426"/>
      <c r="AW128" s="426"/>
      <c r="AX128" s="426"/>
      <c r="AY128" s="426"/>
      <c r="AZ128" s="426"/>
      <c r="BA128" s="426"/>
      <c r="BB128" s="427"/>
      <c r="BC128" s="404">
        <v>5185</v>
      </c>
      <c r="BD128" s="405"/>
      <c r="BE128" s="405"/>
      <c r="BF128" s="405"/>
      <c r="BG128" s="405"/>
      <c r="BH128" s="405"/>
      <c r="BI128" s="405"/>
      <c r="BJ128" s="405"/>
      <c r="BK128" s="405"/>
      <c r="BL128" s="405"/>
      <c r="BM128" s="406"/>
      <c r="BN128" s="523">
        <f t="shared" si="4"/>
        <v>5185</v>
      </c>
      <c r="BO128" s="524"/>
      <c r="BP128" s="524"/>
      <c r="BQ128" s="524"/>
      <c r="BR128" s="524"/>
      <c r="BS128" s="524"/>
      <c r="BT128" s="524"/>
      <c r="BU128" s="524"/>
      <c r="BV128" s="524"/>
      <c r="BW128" s="524"/>
      <c r="BX128" s="524"/>
      <c r="BY128" s="524"/>
      <c r="BZ128" s="524"/>
      <c r="CA128" s="524"/>
      <c r="CB128" s="525"/>
    </row>
    <row r="129" spans="1:98" ht="15" customHeight="1" x14ac:dyDescent="0.25">
      <c r="A129" s="407"/>
      <c r="B129" s="408"/>
      <c r="C129" s="408"/>
      <c r="D129" s="409"/>
      <c r="E129" s="422" t="s">
        <v>466</v>
      </c>
      <c r="F129" s="587"/>
      <c r="G129" s="587"/>
      <c r="H129" s="587"/>
      <c r="I129" s="587"/>
      <c r="J129" s="587"/>
      <c r="K129" s="587"/>
      <c r="L129" s="587"/>
      <c r="M129" s="587"/>
      <c r="N129" s="587"/>
      <c r="O129" s="587"/>
      <c r="P129" s="587"/>
      <c r="Q129" s="587"/>
      <c r="R129" s="587"/>
      <c r="S129" s="587"/>
      <c r="T129" s="587"/>
      <c r="U129" s="587"/>
      <c r="V129" s="587"/>
      <c r="W129" s="587"/>
      <c r="X129" s="587"/>
      <c r="Y129" s="587"/>
      <c r="Z129" s="587"/>
      <c r="AA129" s="587"/>
      <c r="AB129" s="587"/>
      <c r="AC129" s="587"/>
      <c r="AD129" s="587"/>
      <c r="AE129" s="587"/>
      <c r="AF129" s="587"/>
      <c r="AG129" s="587"/>
      <c r="AH129" s="587"/>
      <c r="AI129" s="587"/>
      <c r="AJ129" s="587"/>
      <c r="AK129" s="587"/>
      <c r="AL129" s="587"/>
      <c r="AM129" s="587"/>
      <c r="AN129" s="587"/>
      <c r="AO129" s="587"/>
      <c r="AP129" s="587"/>
      <c r="AQ129" s="587"/>
      <c r="AR129" s="588"/>
      <c r="AS129" s="425">
        <v>39</v>
      </c>
      <c r="AT129" s="426"/>
      <c r="AU129" s="426"/>
      <c r="AV129" s="426"/>
      <c r="AW129" s="426"/>
      <c r="AX129" s="426"/>
      <c r="AY129" s="426"/>
      <c r="AZ129" s="426"/>
      <c r="BA129" s="426"/>
      <c r="BB129" s="427"/>
      <c r="BC129" s="404">
        <v>260</v>
      </c>
      <c r="BD129" s="405"/>
      <c r="BE129" s="405"/>
      <c r="BF129" s="405"/>
      <c r="BG129" s="405"/>
      <c r="BH129" s="405"/>
      <c r="BI129" s="405"/>
      <c r="BJ129" s="405"/>
      <c r="BK129" s="405"/>
      <c r="BL129" s="405"/>
      <c r="BM129" s="406"/>
      <c r="BN129" s="523">
        <f t="shared" si="4"/>
        <v>10140</v>
      </c>
      <c r="BO129" s="524"/>
      <c r="BP129" s="524"/>
      <c r="BQ129" s="524"/>
      <c r="BR129" s="524"/>
      <c r="BS129" s="524"/>
      <c r="BT129" s="524"/>
      <c r="BU129" s="524"/>
      <c r="BV129" s="524"/>
      <c r="BW129" s="524"/>
      <c r="BX129" s="524"/>
      <c r="BY129" s="524"/>
      <c r="BZ129" s="524"/>
      <c r="CA129" s="524"/>
      <c r="CB129" s="525"/>
    </row>
    <row r="130" spans="1:98" ht="15" customHeight="1" x14ac:dyDescent="0.25">
      <c r="A130" s="407"/>
      <c r="B130" s="408"/>
      <c r="C130" s="408"/>
      <c r="D130" s="409"/>
      <c r="E130" s="422" t="s">
        <v>467</v>
      </c>
      <c r="F130" s="423"/>
      <c r="G130" s="423"/>
      <c r="H130" s="423"/>
      <c r="I130" s="423"/>
      <c r="J130" s="423"/>
      <c r="K130" s="423"/>
      <c r="L130" s="423"/>
      <c r="M130" s="423"/>
      <c r="N130" s="423"/>
      <c r="O130" s="423"/>
      <c r="P130" s="423"/>
      <c r="Q130" s="423"/>
      <c r="R130" s="423"/>
      <c r="S130" s="423"/>
      <c r="T130" s="423"/>
      <c r="U130" s="423"/>
      <c r="V130" s="423"/>
      <c r="W130" s="423"/>
      <c r="X130" s="423"/>
      <c r="Y130" s="423"/>
      <c r="Z130" s="423"/>
      <c r="AA130" s="423"/>
      <c r="AB130" s="423"/>
      <c r="AC130" s="423"/>
      <c r="AD130" s="423"/>
      <c r="AE130" s="423"/>
      <c r="AF130" s="423"/>
      <c r="AG130" s="423"/>
      <c r="AH130" s="423"/>
      <c r="AI130" s="423"/>
      <c r="AJ130" s="423"/>
      <c r="AK130" s="423"/>
      <c r="AL130" s="423"/>
      <c r="AM130" s="423"/>
      <c r="AN130" s="423"/>
      <c r="AO130" s="423"/>
      <c r="AP130" s="423"/>
      <c r="AQ130" s="423"/>
      <c r="AR130" s="424"/>
      <c r="AS130" s="425">
        <v>5</v>
      </c>
      <c r="AT130" s="426"/>
      <c r="AU130" s="426"/>
      <c r="AV130" s="426"/>
      <c r="AW130" s="426"/>
      <c r="AX130" s="426"/>
      <c r="AY130" s="426"/>
      <c r="AZ130" s="426"/>
      <c r="BA130" s="426"/>
      <c r="BB130" s="427"/>
      <c r="BC130" s="404">
        <v>70</v>
      </c>
      <c r="BD130" s="405"/>
      <c r="BE130" s="405"/>
      <c r="BF130" s="405"/>
      <c r="BG130" s="405"/>
      <c r="BH130" s="405"/>
      <c r="BI130" s="405"/>
      <c r="BJ130" s="405"/>
      <c r="BK130" s="405"/>
      <c r="BL130" s="405"/>
      <c r="BM130" s="406"/>
      <c r="BN130" s="523">
        <f t="shared" si="4"/>
        <v>350</v>
      </c>
      <c r="BO130" s="524"/>
      <c r="BP130" s="524"/>
      <c r="BQ130" s="524"/>
      <c r="BR130" s="524"/>
      <c r="BS130" s="524"/>
      <c r="BT130" s="524"/>
      <c r="BU130" s="524"/>
      <c r="BV130" s="524"/>
      <c r="BW130" s="524"/>
      <c r="BX130" s="524"/>
      <c r="BY130" s="524"/>
      <c r="BZ130" s="524"/>
      <c r="CA130" s="524"/>
      <c r="CB130" s="525"/>
    </row>
    <row r="131" spans="1:98" ht="15" customHeight="1" x14ac:dyDescent="0.25">
      <c r="A131" s="407"/>
      <c r="B131" s="408"/>
      <c r="C131" s="408"/>
      <c r="D131" s="409"/>
      <c r="E131" s="422" t="s">
        <v>468</v>
      </c>
      <c r="F131" s="423"/>
      <c r="G131" s="423"/>
      <c r="H131" s="423"/>
      <c r="I131" s="423"/>
      <c r="J131" s="423"/>
      <c r="K131" s="423"/>
      <c r="L131" s="423"/>
      <c r="M131" s="423"/>
      <c r="N131" s="423"/>
      <c r="O131" s="423"/>
      <c r="P131" s="423"/>
      <c r="Q131" s="423"/>
      <c r="R131" s="423"/>
      <c r="S131" s="423"/>
      <c r="T131" s="423"/>
      <c r="U131" s="423"/>
      <c r="V131" s="423"/>
      <c r="W131" s="423"/>
      <c r="X131" s="423"/>
      <c r="Y131" s="423"/>
      <c r="Z131" s="423"/>
      <c r="AA131" s="423"/>
      <c r="AB131" s="423"/>
      <c r="AC131" s="423"/>
      <c r="AD131" s="423"/>
      <c r="AE131" s="423"/>
      <c r="AF131" s="423"/>
      <c r="AG131" s="423"/>
      <c r="AH131" s="423"/>
      <c r="AI131" s="423"/>
      <c r="AJ131" s="423"/>
      <c r="AK131" s="423"/>
      <c r="AL131" s="423"/>
      <c r="AM131" s="423"/>
      <c r="AN131" s="423"/>
      <c r="AO131" s="423"/>
      <c r="AP131" s="423"/>
      <c r="AQ131" s="423"/>
      <c r="AR131" s="424"/>
      <c r="AS131" s="425">
        <v>3</v>
      </c>
      <c r="AT131" s="426"/>
      <c r="AU131" s="426"/>
      <c r="AV131" s="426"/>
      <c r="AW131" s="426"/>
      <c r="AX131" s="426"/>
      <c r="AY131" s="426"/>
      <c r="AZ131" s="426"/>
      <c r="BA131" s="426"/>
      <c r="BB131" s="427"/>
      <c r="BC131" s="404">
        <v>80</v>
      </c>
      <c r="BD131" s="405"/>
      <c r="BE131" s="405"/>
      <c r="BF131" s="405"/>
      <c r="BG131" s="405"/>
      <c r="BH131" s="405"/>
      <c r="BI131" s="405"/>
      <c r="BJ131" s="405"/>
      <c r="BK131" s="405"/>
      <c r="BL131" s="405"/>
      <c r="BM131" s="406"/>
      <c r="BN131" s="523">
        <f t="shared" si="4"/>
        <v>240</v>
      </c>
      <c r="BO131" s="524"/>
      <c r="BP131" s="524"/>
      <c r="BQ131" s="524"/>
      <c r="BR131" s="524"/>
      <c r="BS131" s="524"/>
      <c r="BT131" s="524"/>
      <c r="BU131" s="524"/>
      <c r="BV131" s="524"/>
      <c r="BW131" s="524"/>
      <c r="BX131" s="524"/>
      <c r="BY131" s="524"/>
      <c r="BZ131" s="524"/>
      <c r="CA131" s="524"/>
      <c r="CB131" s="525"/>
    </row>
    <row r="132" spans="1:98" ht="15" customHeight="1" x14ac:dyDescent="0.25">
      <c r="A132" s="407"/>
      <c r="B132" s="408"/>
      <c r="C132" s="408"/>
      <c r="D132" s="409"/>
      <c r="E132" s="422" t="s">
        <v>469</v>
      </c>
      <c r="F132" s="423"/>
      <c r="G132" s="423"/>
      <c r="H132" s="423"/>
      <c r="I132" s="423"/>
      <c r="J132" s="423"/>
      <c r="K132" s="423"/>
      <c r="L132" s="423"/>
      <c r="M132" s="423"/>
      <c r="N132" s="423"/>
      <c r="O132" s="423"/>
      <c r="P132" s="423"/>
      <c r="Q132" s="423"/>
      <c r="R132" s="423"/>
      <c r="S132" s="423"/>
      <c r="T132" s="423"/>
      <c r="U132" s="423"/>
      <c r="V132" s="423"/>
      <c r="W132" s="423"/>
      <c r="X132" s="423"/>
      <c r="Y132" s="423"/>
      <c r="Z132" s="423"/>
      <c r="AA132" s="423"/>
      <c r="AB132" s="423"/>
      <c r="AC132" s="423"/>
      <c r="AD132" s="423"/>
      <c r="AE132" s="423"/>
      <c r="AF132" s="423"/>
      <c r="AG132" s="423"/>
      <c r="AH132" s="423"/>
      <c r="AI132" s="423"/>
      <c r="AJ132" s="423"/>
      <c r="AK132" s="423"/>
      <c r="AL132" s="423"/>
      <c r="AM132" s="423"/>
      <c r="AN132" s="423"/>
      <c r="AO132" s="423"/>
      <c r="AP132" s="423"/>
      <c r="AQ132" s="423"/>
      <c r="AR132" s="424"/>
      <c r="AS132" s="425">
        <v>14</v>
      </c>
      <c r="AT132" s="426"/>
      <c r="AU132" s="426"/>
      <c r="AV132" s="426"/>
      <c r="AW132" s="426"/>
      <c r="AX132" s="426"/>
      <c r="AY132" s="426"/>
      <c r="AZ132" s="426"/>
      <c r="BA132" s="426"/>
      <c r="BB132" s="427"/>
      <c r="BC132" s="404">
        <v>270.35714285699999</v>
      </c>
      <c r="BD132" s="405"/>
      <c r="BE132" s="405"/>
      <c r="BF132" s="405"/>
      <c r="BG132" s="405"/>
      <c r="BH132" s="405"/>
      <c r="BI132" s="405"/>
      <c r="BJ132" s="405"/>
      <c r="BK132" s="405"/>
      <c r="BL132" s="405"/>
      <c r="BM132" s="406"/>
      <c r="BN132" s="523">
        <f t="shared" si="4"/>
        <v>3784.999999998</v>
      </c>
      <c r="BO132" s="524"/>
      <c r="BP132" s="524"/>
      <c r="BQ132" s="524"/>
      <c r="BR132" s="524"/>
      <c r="BS132" s="524"/>
      <c r="BT132" s="524"/>
      <c r="BU132" s="524"/>
      <c r="BV132" s="524"/>
      <c r="BW132" s="524"/>
      <c r="BX132" s="524"/>
      <c r="BY132" s="524"/>
      <c r="BZ132" s="524"/>
      <c r="CA132" s="524"/>
      <c r="CB132" s="525"/>
    </row>
    <row r="133" spans="1:98" x14ac:dyDescent="0.25">
      <c r="A133" s="615">
        <v>5</v>
      </c>
      <c r="B133" s="616"/>
      <c r="C133" s="616"/>
      <c r="D133" s="617"/>
      <c r="E133" s="618" t="s">
        <v>453</v>
      </c>
      <c r="F133" s="619"/>
      <c r="G133" s="619"/>
      <c r="H133" s="619"/>
      <c r="I133" s="619"/>
      <c r="J133" s="619"/>
      <c r="K133" s="619"/>
      <c r="L133" s="619"/>
      <c r="M133" s="619"/>
      <c r="N133" s="619"/>
      <c r="O133" s="619"/>
      <c r="P133" s="619"/>
      <c r="Q133" s="619"/>
      <c r="R133" s="619"/>
      <c r="S133" s="619"/>
      <c r="T133" s="619"/>
      <c r="U133" s="619"/>
      <c r="V133" s="619"/>
      <c r="W133" s="619"/>
      <c r="X133" s="619"/>
      <c r="Y133" s="619"/>
      <c r="Z133" s="619"/>
      <c r="AA133" s="619"/>
      <c r="AB133" s="619"/>
      <c r="AC133" s="619"/>
      <c r="AD133" s="619"/>
      <c r="AE133" s="619"/>
      <c r="AF133" s="619"/>
      <c r="AG133" s="619"/>
      <c r="AH133" s="619"/>
      <c r="AI133" s="619"/>
      <c r="AJ133" s="619"/>
      <c r="AK133" s="619"/>
      <c r="AL133" s="619"/>
      <c r="AM133" s="619"/>
      <c r="AN133" s="619"/>
      <c r="AO133" s="619"/>
      <c r="AP133" s="619"/>
      <c r="AQ133" s="619"/>
      <c r="AR133" s="620"/>
      <c r="AS133" s="621"/>
      <c r="AT133" s="622"/>
      <c r="AU133" s="622"/>
      <c r="AV133" s="622"/>
      <c r="AW133" s="622"/>
      <c r="AX133" s="622"/>
      <c r="AY133" s="622"/>
      <c r="AZ133" s="622"/>
      <c r="BA133" s="622"/>
      <c r="BB133" s="623"/>
      <c r="BC133" s="624"/>
      <c r="BD133" s="625"/>
      <c r="BE133" s="625"/>
      <c r="BF133" s="625"/>
      <c r="BG133" s="625"/>
      <c r="BH133" s="625"/>
      <c r="BI133" s="625"/>
      <c r="BJ133" s="625"/>
      <c r="BK133" s="625"/>
      <c r="BL133" s="625"/>
      <c r="BM133" s="626"/>
      <c r="BN133" s="627">
        <f>SUM(BN134:CB135)</f>
        <v>5000</v>
      </c>
      <c r="BO133" s="628"/>
      <c r="BP133" s="628"/>
      <c r="BQ133" s="628"/>
      <c r="BR133" s="628"/>
      <c r="BS133" s="628"/>
      <c r="BT133" s="628"/>
      <c r="BU133" s="628"/>
      <c r="BV133" s="628"/>
      <c r="BW133" s="628"/>
      <c r="BX133" s="628"/>
      <c r="BY133" s="628"/>
      <c r="BZ133" s="628"/>
      <c r="CA133" s="628"/>
      <c r="CB133" s="629"/>
    </row>
    <row r="134" spans="1:98" ht="15" customHeight="1" x14ac:dyDescent="0.25">
      <c r="A134" s="407"/>
      <c r="B134" s="408"/>
      <c r="C134" s="408"/>
      <c r="D134" s="409"/>
      <c r="E134" s="422" t="s">
        <v>454</v>
      </c>
      <c r="F134" s="423"/>
      <c r="G134" s="423"/>
      <c r="H134" s="423"/>
      <c r="I134" s="423"/>
      <c r="J134" s="423"/>
      <c r="K134" s="423"/>
      <c r="L134" s="423"/>
      <c r="M134" s="423"/>
      <c r="N134" s="423"/>
      <c r="O134" s="423"/>
      <c r="P134" s="423"/>
      <c r="Q134" s="423"/>
      <c r="R134" s="423"/>
      <c r="S134" s="423"/>
      <c r="T134" s="423"/>
      <c r="U134" s="423"/>
      <c r="V134" s="423"/>
      <c r="W134" s="423"/>
      <c r="X134" s="423"/>
      <c r="Y134" s="423"/>
      <c r="Z134" s="423"/>
      <c r="AA134" s="423"/>
      <c r="AB134" s="423"/>
      <c r="AC134" s="423"/>
      <c r="AD134" s="423"/>
      <c r="AE134" s="423"/>
      <c r="AF134" s="423"/>
      <c r="AG134" s="423"/>
      <c r="AH134" s="423"/>
      <c r="AI134" s="423"/>
      <c r="AJ134" s="423"/>
      <c r="AK134" s="423"/>
      <c r="AL134" s="423"/>
      <c r="AM134" s="423"/>
      <c r="AN134" s="423"/>
      <c r="AO134" s="423"/>
      <c r="AP134" s="423"/>
      <c r="AQ134" s="423"/>
      <c r="AR134" s="424"/>
      <c r="AS134" s="425">
        <v>10</v>
      </c>
      <c r="AT134" s="426"/>
      <c r="AU134" s="426"/>
      <c r="AV134" s="426"/>
      <c r="AW134" s="426"/>
      <c r="AX134" s="426"/>
      <c r="AY134" s="426"/>
      <c r="AZ134" s="426"/>
      <c r="BA134" s="426"/>
      <c r="BB134" s="427"/>
      <c r="BC134" s="404">
        <v>94</v>
      </c>
      <c r="BD134" s="405"/>
      <c r="BE134" s="405"/>
      <c r="BF134" s="405"/>
      <c r="BG134" s="405"/>
      <c r="BH134" s="405"/>
      <c r="BI134" s="405"/>
      <c r="BJ134" s="405"/>
      <c r="BK134" s="405"/>
      <c r="BL134" s="405"/>
      <c r="BM134" s="406"/>
      <c r="BN134" s="541">
        <f>BC134*AS134</f>
        <v>940</v>
      </c>
      <c r="BO134" s="542"/>
      <c r="BP134" s="542"/>
      <c r="BQ134" s="542"/>
      <c r="BR134" s="542"/>
      <c r="BS134" s="542"/>
      <c r="BT134" s="542"/>
      <c r="BU134" s="542"/>
      <c r="BV134" s="542"/>
      <c r="BW134" s="542"/>
      <c r="BX134" s="542"/>
      <c r="BY134" s="542"/>
      <c r="BZ134" s="542"/>
      <c r="CA134" s="542"/>
      <c r="CB134" s="543"/>
    </row>
    <row r="135" spans="1:98" ht="15" customHeight="1" x14ac:dyDescent="0.25">
      <c r="A135" s="407"/>
      <c r="B135" s="408"/>
      <c r="C135" s="408"/>
      <c r="D135" s="409"/>
      <c r="E135" s="422" t="s">
        <v>455</v>
      </c>
      <c r="F135" s="423"/>
      <c r="G135" s="423"/>
      <c r="H135" s="423"/>
      <c r="I135" s="423"/>
      <c r="J135" s="423"/>
      <c r="K135" s="423"/>
      <c r="L135" s="423"/>
      <c r="M135" s="423"/>
      <c r="N135" s="423"/>
      <c r="O135" s="423"/>
      <c r="P135" s="423"/>
      <c r="Q135" s="423"/>
      <c r="R135" s="423"/>
      <c r="S135" s="423"/>
      <c r="T135" s="423"/>
      <c r="U135" s="423"/>
      <c r="V135" s="423"/>
      <c r="W135" s="423"/>
      <c r="X135" s="423"/>
      <c r="Y135" s="423"/>
      <c r="Z135" s="423"/>
      <c r="AA135" s="423"/>
      <c r="AB135" s="423"/>
      <c r="AC135" s="423"/>
      <c r="AD135" s="423"/>
      <c r="AE135" s="423"/>
      <c r="AF135" s="423"/>
      <c r="AG135" s="423"/>
      <c r="AH135" s="423"/>
      <c r="AI135" s="423"/>
      <c r="AJ135" s="423"/>
      <c r="AK135" s="423"/>
      <c r="AL135" s="423"/>
      <c r="AM135" s="423"/>
      <c r="AN135" s="423"/>
      <c r="AO135" s="423"/>
      <c r="AP135" s="423"/>
      <c r="AQ135" s="423"/>
      <c r="AR135" s="424"/>
      <c r="AS135" s="425">
        <v>14</v>
      </c>
      <c r="AT135" s="426"/>
      <c r="AU135" s="426"/>
      <c r="AV135" s="426"/>
      <c r="AW135" s="426"/>
      <c r="AX135" s="426"/>
      <c r="AY135" s="426"/>
      <c r="AZ135" s="426"/>
      <c r="BA135" s="426"/>
      <c r="BB135" s="427"/>
      <c r="BC135" s="404">
        <v>290</v>
      </c>
      <c r="BD135" s="405"/>
      <c r="BE135" s="405"/>
      <c r="BF135" s="405"/>
      <c r="BG135" s="405"/>
      <c r="BH135" s="405"/>
      <c r="BI135" s="405"/>
      <c r="BJ135" s="405"/>
      <c r="BK135" s="405"/>
      <c r="BL135" s="405"/>
      <c r="BM135" s="406"/>
      <c r="BN135" s="541">
        <f>BC135*AS135</f>
        <v>4060</v>
      </c>
      <c r="BO135" s="542"/>
      <c r="BP135" s="542"/>
      <c r="BQ135" s="542"/>
      <c r="BR135" s="542"/>
      <c r="BS135" s="542"/>
      <c r="BT135" s="542"/>
      <c r="BU135" s="542"/>
      <c r="BV135" s="542"/>
      <c r="BW135" s="542"/>
      <c r="BX135" s="542"/>
      <c r="BY135" s="542"/>
      <c r="BZ135" s="542"/>
      <c r="CA135" s="542"/>
      <c r="CB135" s="543"/>
    </row>
    <row r="136" spans="1:98" ht="27" customHeight="1" x14ac:dyDescent="0.25">
      <c r="A136" s="615">
        <v>6</v>
      </c>
      <c r="B136" s="616"/>
      <c r="C136" s="616"/>
      <c r="D136" s="617"/>
      <c r="E136" s="630" t="s">
        <v>456</v>
      </c>
      <c r="F136" s="631"/>
      <c r="G136" s="631"/>
      <c r="H136" s="631"/>
      <c r="I136" s="631"/>
      <c r="J136" s="631"/>
      <c r="K136" s="631"/>
      <c r="L136" s="631"/>
      <c r="M136" s="631"/>
      <c r="N136" s="631"/>
      <c r="O136" s="631"/>
      <c r="P136" s="631"/>
      <c r="Q136" s="631"/>
      <c r="R136" s="631"/>
      <c r="S136" s="631"/>
      <c r="T136" s="631"/>
      <c r="U136" s="631"/>
      <c r="V136" s="631"/>
      <c r="W136" s="631"/>
      <c r="X136" s="631"/>
      <c r="Y136" s="631"/>
      <c r="Z136" s="631"/>
      <c r="AA136" s="631"/>
      <c r="AB136" s="631"/>
      <c r="AC136" s="631"/>
      <c r="AD136" s="631"/>
      <c r="AE136" s="631"/>
      <c r="AF136" s="631"/>
      <c r="AG136" s="631"/>
      <c r="AH136" s="631"/>
      <c r="AI136" s="631"/>
      <c r="AJ136" s="631"/>
      <c r="AK136" s="631"/>
      <c r="AL136" s="631"/>
      <c r="AM136" s="631"/>
      <c r="AN136" s="631"/>
      <c r="AO136" s="631"/>
      <c r="AP136" s="631"/>
      <c r="AQ136" s="631"/>
      <c r="AR136" s="632"/>
      <c r="AS136" s="621"/>
      <c r="AT136" s="622"/>
      <c r="AU136" s="622"/>
      <c r="AV136" s="622"/>
      <c r="AW136" s="622"/>
      <c r="AX136" s="622"/>
      <c r="AY136" s="622"/>
      <c r="AZ136" s="622"/>
      <c r="BA136" s="622"/>
      <c r="BB136" s="623"/>
      <c r="BC136" s="624"/>
      <c r="BD136" s="625"/>
      <c r="BE136" s="625"/>
      <c r="BF136" s="625"/>
      <c r="BG136" s="625"/>
      <c r="BH136" s="625"/>
      <c r="BI136" s="625"/>
      <c r="BJ136" s="625"/>
      <c r="BK136" s="625"/>
      <c r="BL136" s="625"/>
      <c r="BM136" s="626"/>
      <c r="BN136" s="627">
        <f>SUM(BN137:CB138)</f>
        <v>996</v>
      </c>
      <c r="BO136" s="628"/>
      <c r="BP136" s="628"/>
      <c r="BQ136" s="628"/>
      <c r="BR136" s="628"/>
      <c r="BS136" s="628"/>
      <c r="BT136" s="628"/>
      <c r="BU136" s="628"/>
      <c r="BV136" s="628"/>
      <c r="BW136" s="628"/>
      <c r="BX136" s="628"/>
      <c r="BY136" s="628"/>
      <c r="BZ136" s="628"/>
      <c r="CA136" s="628"/>
      <c r="CB136" s="629"/>
    </row>
    <row r="137" spans="1:98" ht="15" customHeight="1" x14ac:dyDescent="0.25">
      <c r="A137" s="407"/>
      <c r="B137" s="408"/>
      <c r="C137" s="408"/>
      <c r="D137" s="409"/>
      <c r="E137" s="422" t="s">
        <v>461</v>
      </c>
      <c r="F137" s="423"/>
      <c r="G137" s="423"/>
      <c r="H137" s="423"/>
      <c r="I137" s="423"/>
      <c r="J137" s="423"/>
      <c r="K137" s="423"/>
      <c r="L137" s="423"/>
      <c r="M137" s="423"/>
      <c r="N137" s="423"/>
      <c r="O137" s="423"/>
      <c r="P137" s="423"/>
      <c r="Q137" s="423"/>
      <c r="R137" s="423"/>
      <c r="S137" s="423"/>
      <c r="T137" s="423"/>
      <c r="U137" s="423"/>
      <c r="V137" s="423"/>
      <c r="W137" s="423"/>
      <c r="X137" s="423"/>
      <c r="Y137" s="423"/>
      <c r="Z137" s="423"/>
      <c r="AA137" s="423"/>
      <c r="AB137" s="423"/>
      <c r="AC137" s="423"/>
      <c r="AD137" s="423"/>
      <c r="AE137" s="423"/>
      <c r="AF137" s="423"/>
      <c r="AG137" s="423"/>
      <c r="AH137" s="423"/>
      <c r="AI137" s="423"/>
      <c r="AJ137" s="423"/>
      <c r="AK137" s="423"/>
      <c r="AL137" s="423"/>
      <c r="AM137" s="423"/>
      <c r="AN137" s="423"/>
      <c r="AO137" s="423"/>
      <c r="AP137" s="423"/>
      <c r="AQ137" s="423"/>
      <c r="AR137" s="424"/>
      <c r="AS137" s="425">
        <v>2</v>
      </c>
      <c r="AT137" s="426"/>
      <c r="AU137" s="426"/>
      <c r="AV137" s="426"/>
      <c r="AW137" s="426"/>
      <c r="AX137" s="426"/>
      <c r="AY137" s="426"/>
      <c r="AZ137" s="426"/>
      <c r="BA137" s="426"/>
      <c r="BB137" s="427"/>
      <c r="BC137" s="404">
        <v>150</v>
      </c>
      <c r="BD137" s="405"/>
      <c r="BE137" s="405"/>
      <c r="BF137" s="405"/>
      <c r="BG137" s="405"/>
      <c r="BH137" s="405"/>
      <c r="BI137" s="405"/>
      <c r="BJ137" s="405"/>
      <c r="BK137" s="405"/>
      <c r="BL137" s="405"/>
      <c r="BM137" s="406"/>
      <c r="BN137" s="541">
        <f>BC137*AS137</f>
        <v>300</v>
      </c>
      <c r="BO137" s="542"/>
      <c r="BP137" s="542"/>
      <c r="BQ137" s="542"/>
      <c r="BR137" s="542"/>
      <c r="BS137" s="542"/>
      <c r="BT137" s="542"/>
      <c r="BU137" s="542"/>
      <c r="BV137" s="542"/>
      <c r="BW137" s="542"/>
      <c r="BX137" s="542"/>
      <c r="BY137" s="542"/>
      <c r="BZ137" s="542"/>
      <c r="CA137" s="542"/>
      <c r="CB137" s="543"/>
    </row>
    <row r="138" spans="1:98" ht="15" customHeight="1" x14ac:dyDescent="0.25">
      <c r="A138" s="407"/>
      <c r="B138" s="408"/>
      <c r="C138" s="408"/>
      <c r="D138" s="409"/>
      <c r="E138" s="422" t="s">
        <v>462</v>
      </c>
      <c r="F138" s="423"/>
      <c r="G138" s="423"/>
      <c r="H138" s="423"/>
      <c r="I138" s="423"/>
      <c r="J138" s="423"/>
      <c r="K138" s="423"/>
      <c r="L138" s="423"/>
      <c r="M138" s="423"/>
      <c r="N138" s="423"/>
      <c r="O138" s="423"/>
      <c r="P138" s="423"/>
      <c r="Q138" s="423"/>
      <c r="R138" s="423"/>
      <c r="S138" s="423"/>
      <c r="T138" s="423"/>
      <c r="U138" s="423"/>
      <c r="V138" s="423"/>
      <c r="W138" s="423"/>
      <c r="X138" s="423"/>
      <c r="Y138" s="423"/>
      <c r="Z138" s="423"/>
      <c r="AA138" s="423"/>
      <c r="AB138" s="423"/>
      <c r="AC138" s="423"/>
      <c r="AD138" s="423"/>
      <c r="AE138" s="423"/>
      <c r="AF138" s="423"/>
      <c r="AG138" s="423"/>
      <c r="AH138" s="423"/>
      <c r="AI138" s="423"/>
      <c r="AJ138" s="423"/>
      <c r="AK138" s="423"/>
      <c r="AL138" s="423"/>
      <c r="AM138" s="423"/>
      <c r="AN138" s="423"/>
      <c r="AO138" s="423"/>
      <c r="AP138" s="423"/>
      <c r="AQ138" s="423"/>
      <c r="AR138" s="424"/>
      <c r="AS138" s="425">
        <v>10</v>
      </c>
      <c r="AT138" s="426"/>
      <c r="AU138" s="426"/>
      <c r="AV138" s="426"/>
      <c r="AW138" s="426"/>
      <c r="AX138" s="426"/>
      <c r="AY138" s="426"/>
      <c r="AZ138" s="426"/>
      <c r="BA138" s="426"/>
      <c r="BB138" s="427"/>
      <c r="BC138" s="404">
        <v>69.599999999999994</v>
      </c>
      <c r="BD138" s="405"/>
      <c r="BE138" s="405"/>
      <c r="BF138" s="405"/>
      <c r="BG138" s="405"/>
      <c r="BH138" s="405"/>
      <c r="BI138" s="405"/>
      <c r="BJ138" s="405"/>
      <c r="BK138" s="405"/>
      <c r="BL138" s="405"/>
      <c r="BM138" s="406"/>
      <c r="BN138" s="541">
        <f>BC138*AS138</f>
        <v>696</v>
      </c>
      <c r="BO138" s="542"/>
      <c r="BP138" s="542"/>
      <c r="BQ138" s="542"/>
      <c r="BR138" s="542"/>
      <c r="BS138" s="542"/>
      <c r="BT138" s="542"/>
      <c r="BU138" s="542"/>
      <c r="BV138" s="542"/>
      <c r="BW138" s="542"/>
      <c r="BX138" s="542"/>
      <c r="BY138" s="542"/>
      <c r="BZ138" s="542"/>
      <c r="CA138" s="542"/>
      <c r="CB138" s="543"/>
    </row>
    <row r="139" spans="1:98" ht="15" customHeight="1" x14ac:dyDescent="0.25">
      <c r="A139" s="578">
        <v>7</v>
      </c>
      <c r="B139" s="579"/>
      <c r="C139" s="579"/>
      <c r="D139" s="580"/>
      <c r="E139" s="581" t="s">
        <v>457</v>
      </c>
      <c r="F139" s="582"/>
      <c r="G139" s="582"/>
      <c r="H139" s="582"/>
      <c r="I139" s="582"/>
      <c r="J139" s="582"/>
      <c r="K139" s="582"/>
      <c r="L139" s="582"/>
      <c r="M139" s="582"/>
      <c r="N139" s="582"/>
      <c r="O139" s="582"/>
      <c r="P139" s="582"/>
      <c r="Q139" s="582"/>
      <c r="R139" s="582"/>
      <c r="S139" s="582"/>
      <c r="T139" s="582"/>
      <c r="U139" s="582"/>
      <c r="V139" s="582"/>
      <c r="W139" s="582"/>
      <c r="X139" s="582"/>
      <c r="Y139" s="582"/>
      <c r="Z139" s="582"/>
      <c r="AA139" s="582"/>
      <c r="AB139" s="582"/>
      <c r="AC139" s="582"/>
      <c r="AD139" s="582"/>
      <c r="AE139" s="582"/>
      <c r="AF139" s="582"/>
      <c r="AG139" s="582"/>
      <c r="AH139" s="582"/>
      <c r="AI139" s="582"/>
      <c r="AJ139" s="582"/>
      <c r="AK139" s="582"/>
      <c r="AL139" s="582"/>
      <c r="AM139" s="582"/>
      <c r="AN139" s="582"/>
      <c r="AO139" s="582"/>
      <c r="AP139" s="582"/>
      <c r="AQ139" s="582"/>
      <c r="AR139" s="583"/>
      <c r="AS139" s="425"/>
      <c r="AT139" s="426"/>
      <c r="AU139" s="426"/>
      <c r="AV139" s="426"/>
      <c r="AW139" s="426"/>
      <c r="AX139" s="426"/>
      <c r="AY139" s="426"/>
      <c r="AZ139" s="426"/>
      <c r="BA139" s="426"/>
      <c r="BB139" s="427"/>
      <c r="BC139" s="602"/>
      <c r="BD139" s="408"/>
      <c r="BE139" s="408"/>
      <c r="BF139" s="408"/>
      <c r="BG139" s="408"/>
      <c r="BH139" s="408"/>
      <c r="BI139" s="408"/>
      <c r="BJ139" s="408"/>
      <c r="BK139" s="408"/>
      <c r="BL139" s="408"/>
      <c r="BM139" s="409"/>
      <c r="BN139" s="584">
        <f>BN140</f>
        <v>238999.99999959604</v>
      </c>
      <c r="BO139" s="585"/>
      <c r="BP139" s="585"/>
      <c r="BQ139" s="585"/>
      <c r="BR139" s="585"/>
      <c r="BS139" s="585"/>
      <c r="BT139" s="585"/>
      <c r="BU139" s="585"/>
      <c r="BV139" s="585"/>
      <c r="BW139" s="585"/>
      <c r="BX139" s="585"/>
      <c r="BY139" s="585"/>
      <c r="BZ139" s="585"/>
      <c r="CA139" s="585"/>
      <c r="CB139" s="586"/>
    </row>
    <row r="140" spans="1:98" ht="18" customHeight="1" x14ac:dyDescent="0.25">
      <c r="A140" s="425"/>
      <c r="B140" s="426"/>
      <c r="C140" s="426"/>
      <c r="D140" s="427"/>
      <c r="E140" s="395" t="s">
        <v>457</v>
      </c>
      <c r="F140" s="396"/>
      <c r="G140" s="396"/>
      <c r="H140" s="396"/>
      <c r="I140" s="396"/>
      <c r="J140" s="396"/>
      <c r="K140" s="396"/>
      <c r="L140" s="396"/>
      <c r="M140" s="396"/>
      <c r="N140" s="396"/>
      <c r="O140" s="396"/>
      <c r="P140" s="396"/>
      <c r="Q140" s="396"/>
      <c r="R140" s="396"/>
      <c r="S140" s="396"/>
      <c r="T140" s="396"/>
      <c r="U140" s="396"/>
      <c r="V140" s="396"/>
      <c r="W140" s="396"/>
      <c r="X140" s="396"/>
      <c r="Y140" s="396"/>
      <c r="Z140" s="396"/>
      <c r="AA140" s="396"/>
      <c r="AB140" s="396"/>
      <c r="AC140" s="396"/>
      <c r="AD140" s="396"/>
      <c r="AE140" s="396"/>
      <c r="AF140" s="396"/>
      <c r="AG140" s="396"/>
      <c r="AH140" s="396"/>
      <c r="AI140" s="396"/>
      <c r="AJ140" s="396"/>
      <c r="AK140" s="396"/>
      <c r="AL140" s="396"/>
      <c r="AM140" s="396"/>
      <c r="AN140" s="396"/>
      <c r="AO140" s="396"/>
      <c r="AP140" s="396"/>
      <c r="AQ140" s="396"/>
      <c r="AR140" s="397"/>
      <c r="AS140" s="438">
        <v>5074.3099787600004</v>
      </c>
      <c r="AT140" s="439"/>
      <c r="AU140" s="439"/>
      <c r="AV140" s="439"/>
      <c r="AW140" s="439"/>
      <c r="AX140" s="439"/>
      <c r="AY140" s="439"/>
      <c r="AZ140" s="439"/>
      <c r="BA140" s="439"/>
      <c r="BB140" s="440"/>
      <c r="BC140" s="404">
        <v>47.1</v>
      </c>
      <c r="BD140" s="405"/>
      <c r="BE140" s="405"/>
      <c r="BF140" s="405"/>
      <c r="BG140" s="405"/>
      <c r="BH140" s="405"/>
      <c r="BI140" s="405"/>
      <c r="BJ140" s="405"/>
      <c r="BK140" s="405"/>
      <c r="BL140" s="405"/>
      <c r="BM140" s="406"/>
      <c r="BN140" s="453">
        <f t="shared" ref="BN140" si="5">AS140*BC140</f>
        <v>238999.99999959604</v>
      </c>
      <c r="BO140" s="454"/>
      <c r="BP140" s="454"/>
      <c r="BQ140" s="454"/>
      <c r="BR140" s="454"/>
      <c r="BS140" s="454"/>
      <c r="BT140" s="454"/>
      <c r="BU140" s="454"/>
      <c r="BV140" s="454"/>
      <c r="BW140" s="454"/>
      <c r="BX140" s="454"/>
      <c r="BY140" s="454"/>
      <c r="BZ140" s="454"/>
      <c r="CA140" s="454"/>
      <c r="CB140" s="455"/>
    </row>
    <row r="141" spans="1:98" ht="15" customHeight="1" x14ac:dyDescent="0.25">
      <c r="A141" s="432"/>
      <c r="B141" s="433"/>
      <c r="C141" s="433"/>
      <c r="D141" s="434"/>
      <c r="E141" s="413" t="s">
        <v>120</v>
      </c>
      <c r="F141" s="414"/>
      <c r="G141" s="414"/>
      <c r="H141" s="414"/>
      <c r="I141" s="414"/>
      <c r="J141" s="414"/>
      <c r="K141" s="414"/>
      <c r="L141" s="414"/>
      <c r="M141" s="414"/>
      <c r="N141" s="414"/>
      <c r="O141" s="414"/>
      <c r="P141" s="414"/>
      <c r="Q141" s="414"/>
      <c r="R141" s="414"/>
      <c r="S141" s="414"/>
      <c r="T141" s="414"/>
      <c r="U141" s="414"/>
      <c r="V141" s="414"/>
      <c r="W141" s="414"/>
      <c r="X141" s="414"/>
      <c r="Y141" s="414"/>
      <c r="Z141" s="414"/>
      <c r="AA141" s="414"/>
      <c r="AB141" s="414"/>
      <c r="AC141" s="414"/>
      <c r="AD141" s="414"/>
      <c r="AE141" s="414"/>
      <c r="AF141" s="414"/>
      <c r="AG141" s="414"/>
      <c r="AH141" s="414"/>
      <c r="AI141" s="414"/>
      <c r="AJ141" s="414"/>
      <c r="AK141" s="414"/>
      <c r="AL141" s="414"/>
      <c r="AM141" s="414"/>
      <c r="AN141" s="414"/>
      <c r="AO141" s="414"/>
      <c r="AP141" s="414"/>
      <c r="AQ141" s="414"/>
      <c r="AR141" s="415"/>
      <c r="AS141" s="425" t="s">
        <v>9</v>
      </c>
      <c r="AT141" s="426"/>
      <c r="AU141" s="426"/>
      <c r="AV141" s="426"/>
      <c r="AW141" s="426"/>
      <c r="AX141" s="426"/>
      <c r="AY141" s="426"/>
      <c r="AZ141" s="426"/>
      <c r="BA141" s="426"/>
      <c r="BB141" s="427"/>
      <c r="BC141" s="407" t="s">
        <v>9</v>
      </c>
      <c r="BD141" s="408"/>
      <c r="BE141" s="408"/>
      <c r="BF141" s="408"/>
      <c r="BG141" s="408"/>
      <c r="BH141" s="408"/>
      <c r="BI141" s="408"/>
      <c r="BJ141" s="408"/>
      <c r="BK141" s="408"/>
      <c r="BL141" s="408"/>
      <c r="BM141" s="409"/>
      <c r="BN141" s="501">
        <f>BN97+BN123+BN125+BN119+BN133+BN139+BN136</f>
        <v>372083.99999959406</v>
      </c>
      <c r="BO141" s="502"/>
      <c r="BP141" s="502"/>
      <c r="BQ141" s="502"/>
      <c r="BR141" s="502"/>
      <c r="BS141" s="502"/>
      <c r="BT141" s="502"/>
      <c r="BU141" s="502"/>
      <c r="BV141" s="502"/>
      <c r="BW141" s="502"/>
      <c r="BX141" s="502"/>
      <c r="BY141" s="502"/>
      <c r="BZ141" s="502"/>
      <c r="CA141" s="502"/>
      <c r="CB141" s="503"/>
    </row>
    <row r="142" spans="1:98" ht="15" customHeight="1" x14ac:dyDescent="0.25">
      <c r="A142" s="432"/>
      <c r="B142" s="433"/>
      <c r="C142" s="433"/>
      <c r="D142" s="434"/>
      <c r="E142" s="413" t="s">
        <v>121</v>
      </c>
      <c r="F142" s="414"/>
      <c r="G142" s="414"/>
      <c r="H142" s="414"/>
      <c r="I142" s="414"/>
      <c r="J142" s="414"/>
      <c r="K142" s="414"/>
      <c r="L142" s="414"/>
      <c r="M142" s="414"/>
      <c r="N142" s="414"/>
      <c r="O142" s="414"/>
      <c r="P142" s="414"/>
      <c r="Q142" s="414"/>
      <c r="R142" s="414"/>
      <c r="S142" s="414"/>
      <c r="T142" s="414"/>
      <c r="U142" s="414"/>
      <c r="V142" s="414"/>
      <c r="W142" s="414"/>
      <c r="X142" s="414"/>
      <c r="Y142" s="414"/>
      <c r="Z142" s="414"/>
      <c r="AA142" s="414"/>
      <c r="AB142" s="414"/>
      <c r="AC142" s="414"/>
      <c r="AD142" s="414"/>
      <c r="AE142" s="414"/>
      <c r="AF142" s="414"/>
      <c r="AG142" s="414"/>
      <c r="AH142" s="414"/>
      <c r="AI142" s="414"/>
      <c r="AJ142" s="414"/>
      <c r="AK142" s="414"/>
      <c r="AL142" s="414"/>
      <c r="AM142" s="414"/>
      <c r="AN142" s="414"/>
      <c r="AO142" s="414"/>
      <c r="AP142" s="414"/>
      <c r="AQ142" s="414"/>
      <c r="AR142" s="415"/>
      <c r="AS142" s="425" t="s">
        <v>9</v>
      </c>
      <c r="AT142" s="426"/>
      <c r="AU142" s="426"/>
      <c r="AV142" s="426"/>
      <c r="AW142" s="426"/>
      <c r="AX142" s="426"/>
      <c r="AY142" s="426"/>
      <c r="AZ142" s="426"/>
      <c r="BA142" s="426"/>
      <c r="BB142" s="427"/>
      <c r="BC142" s="407" t="s">
        <v>9</v>
      </c>
      <c r="BD142" s="408"/>
      <c r="BE142" s="408"/>
      <c r="BF142" s="408"/>
      <c r="BG142" s="408"/>
      <c r="BH142" s="408"/>
      <c r="BI142" s="408"/>
      <c r="BJ142" s="408"/>
      <c r="BK142" s="408"/>
      <c r="BL142" s="408"/>
      <c r="BM142" s="409"/>
      <c r="BN142" s="501">
        <f>BN141</f>
        <v>372083.99999959406</v>
      </c>
      <c r="BO142" s="502"/>
      <c r="BP142" s="502"/>
      <c r="BQ142" s="502"/>
      <c r="BR142" s="502"/>
      <c r="BS142" s="502"/>
      <c r="BT142" s="502"/>
      <c r="BU142" s="502"/>
      <c r="BV142" s="502"/>
      <c r="BW142" s="502"/>
      <c r="BX142" s="502"/>
      <c r="BY142" s="502"/>
      <c r="BZ142" s="502"/>
      <c r="CA142" s="502"/>
      <c r="CB142" s="503"/>
      <c r="CT142" s="29"/>
    </row>
  </sheetData>
  <mergeCells count="589">
    <mergeCell ref="A89:D89"/>
    <mergeCell ref="E89:AR89"/>
    <mergeCell ref="AS89:BB89"/>
    <mergeCell ref="BC89:BM89"/>
    <mergeCell ref="BN89:CB89"/>
    <mergeCell ref="A90:CB90"/>
    <mergeCell ref="A91:CB91"/>
    <mergeCell ref="A87:D87"/>
    <mergeCell ref="E87:AR87"/>
    <mergeCell ref="AS87:BB87"/>
    <mergeCell ref="BC87:BM87"/>
    <mergeCell ref="BN87:CB87"/>
    <mergeCell ref="A88:D88"/>
    <mergeCell ref="E88:AR88"/>
    <mergeCell ref="AS88:BB88"/>
    <mergeCell ref="BC88:BM88"/>
    <mergeCell ref="BN88:CB88"/>
    <mergeCell ref="A85:D85"/>
    <mergeCell ref="E85:AR85"/>
    <mergeCell ref="AS85:BB85"/>
    <mergeCell ref="BC85:BM85"/>
    <mergeCell ref="BN85:CB85"/>
    <mergeCell ref="A86:D86"/>
    <mergeCell ref="E86:AR86"/>
    <mergeCell ref="AS86:BB86"/>
    <mergeCell ref="BC86:BM86"/>
    <mergeCell ref="BN86:CB86"/>
    <mergeCell ref="A83:D83"/>
    <mergeCell ref="E83:AR83"/>
    <mergeCell ref="AS83:BB83"/>
    <mergeCell ref="BC83:BM83"/>
    <mergeCell ref="BN83:CB83"/>
    <mergeCell ref="A84:D84"/>
    <mergeCell ref="E84:AR84"/>
    <mergeCell ref="AS84:BB84"/>
    <mergeCell ref="BC84:BM84"/>
    <mergeCell ref="BN84:CB84"/>
    <mergeCell ref="A81:D81"/>
    <mergeCell ref="E81:AR81"/>
    <mergeCell ref="AS81:BB81"/>
    <mergeCell ref="BC81:BM81"/>
    <mergeCell ref="BN81:CB81"/>
    <mergeCell ref="A82:D82"/>
    <mergeCell ref="E82:AR82"/>
    <mergeCell ref="AS82:BB82"/>
    <mergeCell ref="BC82:BM82"/>
    <mergeCell ref="BN82:CB82"/>
    <mergeCell ref="A79:D79"/>
    <mergeCell ref="E79:AR79"/>
    <mergeCell ref="AS79:BB79"/>
    <mergeCell ref="BC79:BM79"/>
    <mergeCell ref="BN79:CB79"/>
    <mergeCell ref="A80:D80"/>
    <mergeCell ref="E80:AR80"/>
    <mergeCell ref="AS80:BB80"/>
    <mergeCell ref="BC80:BM80"/>
    <mergeCell ref="BN80:CB80"/>
    <mergeCell ref="A77:D77"/>
    <mergeCell ref="E77:AR77"/>
    <mergeCell ref="AS77:BB77"/>
    <mergeCell ref="BC77:BM77"/>
    <mergeCell ref="BN77:CB77"/>
    <mergeCell ref="A78:D78"/>
    <mergeCell ref="E78:AR78"/>
    <mergeCell ref="AS78:BB78"/>
    <mergeCell ref="BC78:BM78"/>
    <mergeCell ref="BN78:CB78"/>
    <mergeCell ref="B73:CC73"/>
    <mergeCell ref="A75:D75"/>
    <mergeCell ref="E75:AR75"/>
    <mergeCell ref="AS75:BB75"/>
    <mergeCell ref="BC75:BM75"/>
    <mergeCell ref="BN75:CB75"/>
    <mergeCell ref="A76:D76"/>
    <mergeCell ref="E76:AR76"/>
    <mergeCell ref="AS76:BB76"/>
    <mergeCell ref="BC76:BM76"/>
    <mergeCell ref="BN76:CB76"/>
    <mergeCell ref="A36:D36"/>
    <mergeCell ref="E36:BC36"/>
    <mergeCell ref="BD36:BM36"/>
    <mergeCell ref="BN36:CB36"/>
    <mergeCell ref="A37:D37"/>
    <mergeCell ref="E37:BC37"/>
    <mergeCell ref="BD37:BM37"/>
    <mergeCell ref="BN37:CB37"/>
    <mergeCell ref="A38:CB38"/>
    <mergeCell ref="A33:D33"/>
    <mergeCell ref="E33:BC33"/>
    <mergeCell ref="BD33:BM33"/>
    <mergeCell ref="BN33:CB33"/>
    <mergeCell ref="A34:D34"/>
    <mergeCell ref="E34:BC34"/>
    <mergeCell ref="BD34:BM34"/>
    <mergeCell ref="BN34:CB34"/>
    <mergeCell ref="A35:D35"/>
    <mergeCell ref="E35:BC35"/>
    <mergeCell ref="BD35:BM35"/>
    <mergeCell ref="BN35:CB35"/>
    <mergeCell ref="A10:D10"/>
    <mergeCell ref="E10:AM10"/>
    <mergeCell ref="AN10:BC10"/>
    <mergeCell ref="BD10:BM10"/>
    <mergeCell ref="BN10:CB10"/>
    <mergeCell ref="A30:CB30"/>
    <mergeCell ref="A32:D32"/>
    <mergeCell ref="E32:BC32"/>
    <mergeCell ref="BD32:BM32"/>
    <mergeCell ref="BN32:CB32"/>
    <mergeCell ref="A28:D28"/>
    <mergeCell ref="E28:AM28"/>
    <mergeCell ref="AN28:BC28"/>
    <mergeCell ref="BD28:BM28"/>
    <mergeCell ref="BN28:CB28"/>
    <mergeCell ref="A14:D14"/>
    <mergeCell ref="E14:AM14"/>
    <mergeCell ref="AN14:BC14"/>
    <mergeCell ref="BD14:BM14"/>
    <mergeCell ref="BN14:CB14"/>
    <mergeCell ref="A15:D15"/>
    <mergeCell ref="E15:AM15"/>
    <mergeCell ref="AN15:BC15"/>
    <mergeCell ref="BD15:BM15"/>
    <mergeCell ref="A8:D8"/>
    <mergeCell ref="E8:AM8"/>
    <mergeCell ref="AN8:BC8"/>
    <mergeCell ref="BD8:BM8"/>
    <mergeCell ref="BN8:CB8"/>
    <mergeCell ref="A9:D9"/>
    <mergeCell ref="E9:AM9"/>
    <mergeCell ref="AN9:BC9"/>
    <mergeCell ref="BD9:BM9"/>
    <mergeCell ref="BN9:CB9"/>
    <mergeCell ref="AN5:BC5"/>
    <mergeCell ref="BD5:BM5"/>
    <mergeCell ref="BN5:CB5"/>
    <mergeCell ref="A6:D6"/>
    <mergeCell ref="E6:AM6"/>
    <mergeCell ref="AN6:BC6"/>
    <mergeCell ref="BD6:BM6"/>
    <mergeCell ref="BN6:CB6"/>
    <mergeCell ref="A7:D7"/>
    <mergeCell ref="E7:AM7"/>
    <mergeCell ref="AN7:BC7"/>
    <mergeCell ref="BD7:BM7"/>
    <mergeCell ref="BN7:CB7"/>
    <mergeCell ref="A142:D142"/>
    <mergeCell ref="E142:AR142"/>
    <mergeCell ref="AS142:BB142"/>
    <mergeCell ref="BC142:BM142"/>
    <mergeCell ref="BN142:CB142"/>
    <mergeCell ref="A54:D54"/>
    <mergeCell ref="E54:BC54"/>
    <mergeCell ref="BD54:BM54"/>
    <mergeCell ref="BN54:CB54"/>
    <mergeCell ref="A61:CB61"/>
    <mergeCell ref="A63:D63"/>
    <mergeCell ref="E63:BC63"/>
    <mergeCell ref="BD63:BM63"/>
    <mergeCell ref="BN63:CB63"/>
    <mergeCell ref="A140:D140"/>
    <mergeCell ref="E140:AR140"/>
    <mergeCell ref="AS140:BB140"/>
    <mergeCell ref="BC140:BM140"/>
    <mergeCell ref="BN140:CB140"/>
    <mergeCell ref="A141:D141"/>
    <mergeCell ref="E141:AR141"/>
    <mergeCell ref="AS141:BB141"/>
    <mergeCell ref="BC141:BM141"/>
    <mergeCell ref="BN141:CB141"/>
    <mergeCell ref="A39:CB39"/>
    <mergeCell ref="A52:D52"/>
    <mergeCell ref="E52:BC52"/>
    <mergeCell ref="BD52:BM52"/>
    <mergeCell ref="BN52:CB52"/>
    <mergeCell ref="A41:D41"/>
    <mergeCell ref="E41:BC41"/>
    <mergeCell ref="BD41:BM41"/>
    <mergeCell ref="BN41:CB41"/>
    <mergeCell ref="A44:D44"/>
    <mergeCell ref="E44:BC44"/>
    <mergeCell ref="BD44:BM44"/>
    <mergeCell ref="BN44:CB44"/>
    <mergeCell ref="A45:D45"/>
    <mergeCell ref="E45:BC45"/>
    <mergeCell ref="BD45:BM45"/>
    <mergeCell ref="BN45:CB45"/>
    <mergeCell ref="A42:D42"/>
    <mergeCell ref="E42:BC42"/>
    <mergeCell ref="BD42:BM42"/>
    <mergeCell ref="BN42:CB42"/>
    <mergeCell ref="A43:D43"/>
    <mergeCell ref="E43:BC43"/>
    <mergeCell ref="BD43:BM43"/>
    <mergeCell ref="A138:D138"/>
    <mergeCell ref="E138:AR138"/>
    <mergeCell ref="AS138:BB138"/>
    <mergeCell ref="BC138:BM138"/>
    <mergeCell ref="BN138:CB138"/>
    <mergeCell ref="A139:D139"/>
    <mergeCell ref="E139:AR139"/>
    <mergeCell ref="AS139:BB139"/>
    <mergeCell ref="BC139:BM139"/>
    <mergeCell ref="BN139:CB139"/>
    <mergeCell ref="A136:D136"/>
    <mergeCell ref="E136:AR136"/>
    <mergeCell ref="AS136:BB136"/>
    <mergeCell ref="BC136:BM136"/>
    <mergeCell ref="BN136:CB136"/>
    <mergeCell ref="A137:D137"/>
    <mergeCell ref="E137:AR137"/>
    <mergeCell ref="AS137:BB137"/>
    <mergeCell ref="BC137:BM137"/>
    <mergeCell ref="BN137:CB137"/>
    <mergeCell ref="A134:D134"/>
    <mergeCell ref="E134:AR134"/>
    <mergeCell ref="AS134:BB134"/>
    <mergeCell ref="BC134:BM134"/>
    <mergeCell ref="BN134:CB134"/>
    <mergeCell ref="A135:D135"/>
    <mergeCell ref="E135:AR135"/>
    <mergeCell ref="AS135:BB135"/>
    <mergeCell ref="BC135:BM135"/>
    <mergeCell ref="BN135:CB135"/>
    <mergeCell ref="A132:D132"/>
    <mergeCell ref="E132:AR132"/>
    <mergeCell ref="AS132:BB132"/>
    <mergeCell ref="BC132:BM132"/>
    <mergeCell ref="BN132:CB132"/>
    <mergeCell ref="A133:D133"/>
    <mergeCell ref="E133:AR133"/>
    <mergeCell ref="AS133:BB133"/>
    <mergeCell ref="BC133:BM133"/>
    <mergeCell ref="BN133:CB133"/>
    <mergeCell ref="A130:D130"/>
    <mergeCell ref="E130:AR130"/>
    <mergeCell ref="AS130:BB130"/>
    <mergeCell ref="BC130:BM130"/>
    <mergeCell ref="BN130:CB130"/>
    <mergeCell ref="A131:D131"/>
    <mergeCell ref="E131:AR131"/>
    <mergeCell ref="AS131:BB131"/>
    <mergeCell ref="BC131:BM131"/>
    <mergeCell ref="BN131:CB131"/>
    <mergeCell ref="A128:D128"/>
    <mergeCell ref="E128:AR128"/>
    <mergeCell ref="AS128:BB128"/>
    <mergeCell ref="BC128:BM128"/>
    <mergeCell ref="BN128:CB128"/>
    <mergeCell ref="A129:D129"/>
    <mergeCell ref="E129:AR129"/>
    <mergeCell ref="AS129:BB129"/>
    <mergeCell ref="BC129:BM129"/>
    <mergeCell ref="BN129:CB129"/>
    <mergeCell ref="A126:D126"/>
    <mergeCell ref="E126:AR126"/>
    <mergeCell ref="AS126:BB126"/>
    <mergeCell ref="BC126:BM126"/>
    <mergeCell ref="BN126:CB126"/>
    <mergeCell ref="A127:D127"/>
    <mergeCell ref="E127:AR127"/>
    <mergeCell ref="AS127:BB127"/>
    <mergeCell ref="BC127:BM127"/>
    <mergeCell ref="BN127:CB127"/>
    <mergeCell ref="A124:D124"/>
    <mergeCell ref="E124:AR124"/>
    <mergeCell ref="AS124:BB124"/>
    <mergeCell ref="BC124:BM124"/>
    <mergeCell ref="BN124:CB124"/>
    <mergeCell ref="A125:D125"/>
    <mergeCell ref="E125:AR125"/>
    <mergeCell ref="AS125:BB125"/>
    <mergeCell ref="BC125:BM125"/>
    <mergeCell ref="BN125:CB125"/>
    <mergeCell ref="A122:D122"/>
    <mergeCell ref="E122:AR122"/>
    <mergeCell ref="AS122:BB122"/>
    <mergeCell ref="BC122:BM122"/>
    <mergeCell ref="BN122:CB122"/>
    <mergeCell ref="A123:D123"/>
    <mergeCell ref="E123:AR123"/>
    <mergeCell ref="AS123:BB123"/>
    <mergeCell ref="BC123:BM123"/>
    <mergeCell ref="BN123:CB123"/>
    <mergeCell ref="A120:D120"/>
    <mergeCell ref="E120:AR120"/>
    <mergeCell ref="AS120:BB120"/>
    <mergeCell ref="BC120:BM120"/>
    <mergeCell ref="BN120:CB120"/>
    <mergeCell ref="A121:D121"/>
    <mergeCell ref="E121:AR121"/>
    <mergeCell ref="AS121:BB121"/>
    <mergeCell ref="BC121:BM121"/>
    <mergeCell ref="BN121:CB121"/>
    <mergeCell ref="A118:D118"/>
    <mergeCell ref="E118:AR118"/>
    <mergeCell ref="AS118:BB118"/>
    <mergeCell ref="BC118:BM118"/>
    <mergeCell ref="BN118:CB118"/>
    <mergeCell ref="A119:D119"/>
    <mergeCell ref="E119:AR119"/>
    <mergeCell ref="AS119:BB119"/>
    <mergeCell ref="BC119:BM119"/>
    <mergeCell ref="BN119:CB119"/>
    <mergeCell ref="A116:D116"/>
    <mergeCell ref="E116:AR116"/>
    <mergeCell ref="AS116:BB116"/>
    <mergeCell ref="BC116:BM116"/>
    <mergeCell ref="BN116:CB116"/>
    <mergeCell ref="A117:D117"/>
    <mergeCell ref="E117:AR117"/>
    <mergeCell ref="AS117:BB117"/>
    <mergeCell ref="BC117:BM117"/>
    <mergeCell ref="BN117:CB117"/>
    <mergeCell ref="A114:D114"/>
    <mergeCell ref="E114:AR114"/>
    <mergeCell ref="AS114:BB114"/>
    <mergeCell ref="BC114:BM114"/>
    <mergeCell ref="BN114:CB114"/>
    <mergeCell ref="A115:D115"/>
    <mergeCell ref="E115:AR115"/>
    <mergeCell ref="AS115:BB115"/>
    <mergeCell ref="BC115:BM115"/>
    <mergeCell ref="BN115:CB115"/>
    <mergeCell ref="A112:D112"/>
    <mergeCell ref="E112:AR112"/>
    <mergeCell ref="AS112:BB112"/>
    <mergeCell ref="BC112:BM112"/>
    <mergeCell ref="BN112:CB112"/>
    <mergeCell ref="A113:D113"/>
    <mergeCell ref="E113:AR113"/>
    <mergeCell ref="AS113:BB113"/>
    <mergeCell ref="BC113:BM113"/>
    <mergeCell ref="BN113:CB113"/>
    <mergeCell ref="A110:D110"/>
    <mergeCell ref="E110:AR110"/>
    <mergeCell ref="AS110:BB110"/>
    <mergeCell ref="BC110:BM110"/>
    <mergeCell ref="BN110:CB110"/>
    <mergeCell ref="A111:D111"/>
    <mergeCell ref="E111:AR111"/>
    <mergeCell ref="AS111:BB111"/>
    <mergeCell ref="BC111:BM111"/>
    <mergeCell ref="BN111:CB111"/>
    <mergeCell ref="A108:D108"/>
    <mergeCell ref="E108:AR108"/>
    <mergeCell ref="AS108:BB108"/>
    <mergeCell ref="BC108:BM108"/>
    <mergeCell ref="BN108:CB108"/>
    <mergeCell ref="A109:D109"/>
    <mergeCell ref="E109:AR109"/>
    <mergeCell ref="AS109:BB109"/>
    <mergeCell ref="BC109:BM109"/>
    <mergeCell ref="BN109:CB109"/>
    <mergeCell ref="A106:D106"/>
    <mergeCell ref="E106:AR106"/>
    <mergeCell ref="AS106:BB106"/>
    <mergeCell ref="BC106:BM106"/>
    <mergeCell ref="BN106:CB106"/>
    <mergeCell ref="A107:D107"/>
    <mergeCell ref="E107:AR107"/>
    <mergeCell ref="AS107:BB107"/>
    <mergeCell ref="BC107:BM107"/>
    <mergeCell ref="BN107:CB107"/>
    <mergeCell ref="A66:D66"/>
    <mergeCell ref="BN66:CB66"/>
    <mergeCell ref="A67:D67"/>
    <mergeCell ref="BN67:CB67"/>
    <mergeCell ref="E66:BC66"/>
    <mergeCell ref="BD66:BM66"/>
    <mergeCell ref="E67:BC67"/>
    <mergeCell ref="BD67:BM67"/>
    <mergeCell ref="A104:D104"/>
    <mergeCell ref="E104:AR104"/>
    <mergeCell ref="AS104:BB104"/>
    <mergeCell ref="BC104:BM104"/>
    <mergeCell ref="BN104:CB104"/>
    <mergeCell ref="BN68:CB68"/>
    <mergeCell ref="A69:D69"/>
    <mergeCell ref="BN69:CB69"/>
    <mergeCell ref="A68:D68"/>
    <mergeCell ref="E68:BC68"/>
    <mergeCell ref="BD68:BM68"/>
    <mergeCell ref="E69:BC69"/>
    <mergeCell ref="BD69:BM69"/>
    <mergeCell ref="A71:CB71"/>
    <mergeCell ref="A72:CB72"/>
    <mergeCell ref="A93:D93"/>
    <mergeCell ref="A105:D105"/>
    <mergeCell ref="E105:AR105"/>
    <mergeCell ref="AS105:BB105"/>
    <mergeCell ref="BC105:BM105"/>
    <mergeCell ref="BN105:CB105"/>
    <mergeCell ref="A50:D50"/>
    <mergeCell ref="E50:BC50"/>
    <mergeCell ref="BD50:BM50"/>
    <mergeCell ref="BN50:CB50"/>
    <mergeCell ref="A51:D51"/>
    <mergeCell ref="E51:BC51"/>
    <mergeCell ref="BD51:BM51"/>
    <mergeCell ref="BN51:CB51"/>
    <mergeCell ref="A53:D53"/>
    <mergeCell ref="E53:BC53"/>
    <mergeCell ref="BD53:BM53"/>
    <mergeCell ref="BN53:CB53"/>
    <mergeCell ref="A55:D55"/>
    <mergeCell ref="E55:BC55"/>
    <mergeCell ref="BD55:BM55"/>
    <mergeCell ref="BN55:CB55"/>
    <mergeCell ref="A56:D56"/>
    <mergeCell ref="E56:BC56"/>
    <mergeCell ref="BD56:BM56"/>
    <mergeCell ref="A1:CB1"/>
    <mergeCell ref="A12:D12"/>
    <mergeCell ref="E12:AM12"/>
    <mergeCell ref="AN12:BC12"/>
    <mergeCell ref="BD12:BM12"/>
    <mergeCell ref="BN12:CB12"/>
    <mergeCell ref="A13:D13"/>
    <mergeCell ref="E13:AM13"/>
    <mergeCell ref="AN13:BC13"/>
    <mergeCell ref="BD13:BM13"/>
    <mergeCell ref="BN13:CB13"/>
    <mergeCell ref="A2:CB2"/>
    <mergeCell ref="A3:D3"/>
    <mergeCell ref="E3:AM3"/>
    <mergeCell ref="AN3:BC3"/>
    <mergeCell ref="BD3:BM3"/>
    <mergeCell ref="BN3:CB3"/>
    <mergeCell ref="A4:D4"/>
    <mergeCell ref="E4:AM4"/>
    <mergeCell ref="AN4:BC4"/>
    <mergeCell ref="BD4:BM4"/>
    <mergeCell ref="BN4:CB4"/>
    <mergeCell ref="A5:D5"/>
    <mergeCell ref="E5:AM5"/>
    <mergeCell ref="BN15:CB15"/>
    <mergeCell ref="A16:D16"/>
    <mergeCell ref="E16:AM16"/>
    <mergeCell ref="AN16:BC16"/>
    <mergeCell ref="BD16:BM16"/>
    <mergeCell ref="BN16:CB16"/>
    <mergeCell ref="A17:D17"/>
    <mergeCell ref="E17:AM17"/>
    <mergeCell ref="AN17:BC17"/>
    <mergeCell ref="BD17:BM17"/>
    <mergeCell ref="BN17:CB17"/>
    <mergeCell ref="A18:D18"/>
    <mergeCell ref="E18:AM18"/>
    <mergeCell ref="AN18:BC18"/>
    <mergeCell ref="BD18:BM18"/>
    <mergeCell ref="BN18:CB18"/>
    <mergeCell ref="A19:D19"/>
    <mergeCell ref="E19:AM19"/>
    <mergeCell ref="AN19:BC19"/>
    <mergeCell ref="BD19:BM19"/>
    <mergeCell ref="BN19:CB19"/>
    <mergeCell ref="A20:D20"/>
    <mergeCell ref="E20:AM20"/>
    <mergeCell ref="AN20:BC20"/>
    <mergeCell ref="BD20:BM20"/>
    <mergeCell ref="BN20:CB20"/>
    <mergeCell ref="A21:D21"/>
    <mergeCell ref="E21:AM21"/>
    <mergeCell ref="AN21:BC21"/>
    <mergeCell ref="BD21:BM21"/>
    <mergeCell ref="BN21:CB21"/>
    <mergeCell ref="A22:D22"/>
    <mergeCell ref="E22:AM22"/>
    <mergeCell ref="AN22:BC22"/>
    <mergeCell ref="BD22:BM22"/>
    <mergeCell ref="BN22:CB22"/>
    <mergeCell ref="A25:D25"/>
    <mergeCell ref="E25:AM25"/>
    <mergeCell ref="AN25:BC25"/>
    <mergeCell ref="BD25:BM25"/>
    <mergeCell ref="BN25:CB25"/>
    <mergeCell ref="A23:D23"/>
    <mergeCell ref="E23:AM23"/>
    <mergeCell ref="AN23:BC23"/>
    <mergeCell ref="BD23:BM23"/>
    <mergeCell ref="BN23:CB23"/>
    <mergeCell ref="A24:D24"/>
    <mergeCell ref="E24:AM24"/>
    <mergeCell ref="AN24:BC24"/>
    <mergeCell ref="BD24:BM24"/>
    <mergeCell ref="BN24:CB24"/>
    <mergeCell ref="A26:D26"/>
    <mergeCell ref="E26:AM26"/>
    <mergeCell ref="AN26:BC26"/>
    <mergeCell ref="BD26:BM26"/>
    <mergeCell ref="BN26:CB26"/>
    <mergeCell ref="A27:D27"/>
    <mergeCell ref="E27:AM27"/>
    <mergeCell ref="AN27:BC27"/>
    <mergeCell ref="BD27:BM27"/>
    <mergeCell ref="BN27:CB27"/>
    <mergeCell ref="BN43:CB43"/>
    <mergeCell ref="A48:D48"/>
    <mergeCell ref="E48:BC48"/>
    <mergeCell ref="BD48:BM48"/>
    <mergeCell ref="BN48:CB48"/>
    <mergeCell ref="A49:D49"/>
    <mergeCell ref="E49:BC49"/>
    <mergeCell ref="BD49:BM49"/>
    <mergeCell ref="BN49:CB49"/>
    <mergeCell ref="A46:D46"/>
    <mergeCell ref="E46:BC46"/>
    <mergeCell ref="BD46:BM46"/>
    <mergeCell ref="BN46:CB46"/>
    <mergeCell ref="A47:D47"/>
    <mergeCell ref="E47:BC47"/>
    <mergeCell ref="BD47:BM47"/>
    <mergeCell ref="BN47:CB47"/>
    <mergeCell ref="BN56:CB56"/>
    <mergeCell ref="A58:D58"/>
    <mergeCell ref="E58:BC58"/>
    <mergeCell ref="BD58:BM58"/>
    <mergeCell ref="BN58:CB58"/>
    <mergeCell ref="A57:D57"/>
    <mergeCell ref="E57:BC57"/>
    <mergeCell ref="BD57:BM57"/>
    <mergeCell ref="BN57:CB57"/>
    <mergeCell ref="A59:D59"/>
    <mergeCell ref="E59:BC59"/>
    <mergeCell ref="BD59:BM59"/>
    <mergeCell ref="BN59:CB59"/>
    <mergeCell ref="A65:D65"/>
    <mergeCell ref="BN65:CB65"/>
    <mergeCell ref="A64:D64"/>
    <mergeCell ref="E64:BC64"/>
    <mergeCell ref="BD64:BM64"/>
    <mergeCell ref="BN64:CB64"/>
    <mergeCell ref="E65:BC65"/>
    <mergeCell ref="BD65:BM65"/>
    <mergeCell ref="E93:AR93"/>
    <mergeCell ref="AS93:BB93"/>
    <mergeCell ref="BC93:BM93"/>
    <mergeCell ref="BN93:CB93"/>
    <mergeCell ref="A94:D94"/>
    <mergeCell ref="E94:AR94"/>
    <mergeCell ref="AS94:BB94"/>
    <mergeCell ref="BC94:BM94"/>
    <mergeCell ref="BN94:CB94"/>
    <mergeCell ref="A95:D95"/>
    <mergeCell ref="E95:AR95"/>
    <mergeCell ref="AS95:BB95"/>
    <mergeCell ref="BC95:BM95"/>
    <mergeCell ref="BN95:CB95"/>
    <mergeCell ref="A96:D96"/>
    <mergeCell ref="E96:AR96"/>
    <mergeCell ref="AS96:BB96"/>
    <mergeCell ref="BC96:BM96"/>
    <mergeCell ref="BN96:CB96"/>
    <mergeCell ref="A97:D97"/>
    <mergeCell ref="E97:AR97"/>
    <mergeCell ref="AS97:BB97"/>
    <mergeCell ref="BC97:BM97"/>
    <mergeCell ref="BN97:CB97"/>
    <mergeCell ref="A98:D98"/>
    <mergeCell ref="E98:AR98"/>
    <mergeCell ref="AS98:BB98"/>
    <mergeCell ref="BC98:BM98"/>
    <mergeCell ref="BN98:CB98"/>
    <mergeCell ref="A99:D99"/>
    <mergeCell ref="E99:AR99"/>
    <mergeCell ref="AS99:BB99"/>
    <mergeCell ref="BC99:BM99"/>
    <mergeCell ref="BN99:CB99"/>
    <mergeCell ref="A100:D100"/>
    <mergeCell ref="E100:AR100"/>
    <mergeCell ref="AS100:BB100"/>
    <mergeCell ref="BC100:BM100"/>
    <mergeCell ref="BN100:CB100"/>
    <mergeCell ref="A103:D103"/>
    <mergeCell ref="E103:AR103"/>
    <mergeCell ref="AS103:BB103"/>
    <mergeCell ref="BC103:BM103"/>
    <mergeCell ref="BN103:CB103"/>
    <mergeCell ref="A101:D101"/>
    <mergeCell ref="E101:AR101"/>
    <mergeCell ref="AS101:BB101"/>
    <mergeCell ref="BC101:BM101"/>
    <mergeCell ref="BN101:CB101"/>
    <mergeCell ref="A102:D102"/>
    <mergeCell ref="E102:AR102"/>
    <mergeCell ref="AS102:BB102"/>
    <mergeCell ref="BC102:BM102"/>
    <mergeCell ref="BN102:CB102"/>
  </mergeCells>
  <pageMargins left="0.78740157480314965" right="0.39370078740157483" top="0.59055118110236227" bottom="0.39370078740157483" header="0.27559055118110237" footer="0.27559055118110237"/>
  <pageSetup paperSize="9" scale="55" orientation="portrait" r:id="rId1"/>
  <headerFooter alignWithMargins="0">
    <oddHeader>&amp;L&amp;"Arial,обычный"&amp;6Подготовлено с использованием системы ГАРАНТ</oddHeader>
  </headerFooter>
  <colBreaks count="1" manualBreakCount="1">
    <brk id="8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showGridLines="0" tabSelected="1" view="pageBreakPreview" topLeftCell="A25" zoomScale="75" zoomScaleNormal="75" zoomScaleSheetLayoutView="75" workbookViewId="0">
      <selection activeCell="L31" sqref="L31:N31"/>
    </sheetView>
  </sheetViews>
  <sheetFormatPr defaultColWidth="9.109375" defaultRowHeight="13.8" x14ac:dyDescent="0.25"/>
  <cols>
    <col min="1" max="1" width="0.44140625" style="114" customWidth="1"/>
    <col min="2" max="2" width="9.109375" style="114"/>
    <col min="3" max="3" width="5.6640625" style="115" customWidth="1"/>
    <col min="4" max="4" width="13.6640625" style="115" customWidth="1"/>
    <col min="5" max="5" width="11.5546875" style="115" customWidth="1"/>
    <col min="6" max="6" width="11.33203125" style="114" customWidth="1"/>
    <col min="7" max="7" width="45.88671875" style="116" customWidth="1"/>
    <col min="8" max="8" width="12.109375" style="114" customWidth="1"/>
    <col min="9" max="9" width="11.33203125" style="114" customWidth="1"/>
    <col min="10" max="12" width="13.5546875" style="114" customWidth="1"/>
    <col min="13" max="13" width="12.88671875" style="114" customWidth="1"/>
    <col min="14" max="14" width="14.6640625" style="114" customWidth="1"/>
    <col min="15" max="15" width="13.33203125" style="114" bestFit="1" customWidth="1"/>
    <col min="16" max="16" width="13" style="114" customWidth="1"/>
    <col min="17" max="17" width="13.109375" style="114" customWidth="1"/>
    <col min="18" max="16384" width="9.109375" style="114"/>
  </cols>
  <sheetData>
    <row r="1" spans="1:18" s="87" customFormat="1" ht="68.25" customHeight="1" x14ac:dyDescent="0.35">
      <c r="B1" s="345" t="s">
        <v>48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</row>
    <row r="2" spans="1:18" s="87" customFormat="1" ht="7.5" hidden="1" customHeight="1" x14ac:dyDescent="0.3">
      <c r="C2" s="347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</row>
    <row r="3" spans="1:18" s="87" customFormat="1" ht="8.25" hidden="1" customHeight="1" x14ac:dyDescent="0.3">
      <c r="E3" s="88"/>
      <c r="F3" s="88"/>
      <c r="G3" s="89"/>
    </row>
    <row r="4" spans="1:18" s="87" customFormat="1" ht="30" customHeight="1" x14ac:dyDescent="0.3">
      <c r="B4" s="364" t="s">
        <v>49</v>
      </c>
      <c r="C4" s="349" t="s">
        <v>0</v>
      </c>
      <c r="D4" s="349"/>
      <c r="E4" s="349"/>
      <c r="F4" s="349"/>
      <c r="G4" s="349"/>
      <c r="H4" s="349" t="s">
        <v>50</v>
      </c>
      <c r="I4" s="350" t="s">
        <v>51</v>
      </c>
      <c r="J4" s="349" t="s">
        <v>2</v>
      </c>
      <c r="K4" s="350" t="s">
        <v>361</v>
      </c>
      <c r="L4" s="352" t="s">
        <v>25</v>
      </c>
      <c r="M4" s="352"/>
      <c r="N4" s="352"/>
      <c r="O4" s="352"/>
    </row>
    <row r="5" spans="1:18" s="87" customFormat="1" ht="81" customHeight="1" x14ac:dyDescent="0.3">
      <c r="B5" s="364"/>
      <c r="C5" s="349"/>
      <c r="D5" s="349"/>
      <c r="E5" s="349"/>
      <c r="F5" s="349"/>
      <c r="G5" s="349"/>
      <c r="H5" s="349"/>
      <c r="I5" s="351"/>
      <c r="J5" s="349"/>
      <c r="K5" s="351"/>
      <c r="L5" s="228" t="s">
        <v>483</v>
      </c>
      <c r="M5" s="228" t="s">
        <v>484</v>
      </c>
      <c r="N5" s="228" t="s">
        <v>485</v>
      </c>
      <c r="O5" s="171" t="s">
        <v>52</v>
      </c>
    </row>
    <row r="6" spans="1:18" s="87" customFormat="1" ht="15.9" customHeight="1" x14ac:dyDescent="0.3">
      <c r="B6" s="173">
        <v>1</v>
      </c>
      <c r="C6" s="365">
        <v>2</v>
      </c>
      <c r="D6" s="366"/>
      <c r="E6" s="366"/>
      <c r="F6" s="366"/>
      <c r="G6" s="367"/>
      <c r="H6" s="90">
        <v>3</v>
      </c>
      <c r="I6" s="90" t="s">
        <v>53</v>
      </c>
      <c r="J6" s="172" t="s">
        <v>362</v>
      </c>
      <c r="K6" s="90" t="s">
        <v>363</v>
      </c>
      <c r="L6" s="90" t="s">
        <v>54</v>
      </c>
      <c r="M6" s="90" t="s">
        <v>55</v>
      </c>
      <c r="N6" s="138" t="s">
        <v>56</v>
      </c>
      <c r="O6" s="138" t="s">
        <v>57</v>
      </c>
    </row>
    <row r="7" spans="1:18" s="91" customFormat="1" ht="30" customHeight="1" x14ac:dyDescent="0.3">
      <c r="B7" s="92">
        <v>1</v>
      </c>
      <c r="C7" s="368" t="s">
        <v>58</v>
      </c>
      <c r="D7" s="369"/>
      <c r="E7" s="369"/>
      <c r="F7" s="369"/>
      <c r="G7" s="370"/>
      <c r="H7" s="93">
        <v>26000</v>
      </c>
      <c r="I7" s="199"/>
      <c r="J7" s="93"/>
      <c r="K7" s="200"/>
      <c r="L7" s="139">
        <f>L15+L10</f>
        <v>2933899</v>
      </c>
      <c r="M7" s="139">
        <f>M15+M10</f>
        <v>2801359</v>
      </c>
      <c r="N7" s="139">
        <f>N15+N10</f>
        <v>2793509</v>
      </c>
      <c r="O7" s="140"/>
      <c r="P7" s="158">
        <f>'Лист 1 '!H104-'Лист2 '!L7</f>
        <v>0</v>
      </c>
      <c r="Q7" s="158">
        <f>'Лист 1 '!I104-'Лист2 '!M7</f>
        <v>0</v>
      </c>
      <c r="R7" s="158">
        <f>'Лист 1 '!J104-'Лист2 '!N7</f>
        <v>0</v>
      </c>
    </row>
    <row r="8" spans="1:18" s="91" customFormat="1" ht="141.75" customHeight="1" x14ac:dyDescent="0.3">
      <c r="A8" s="94"/>
      <c r="B8" s="95" t="s">
        <v>59</v>
      </c>
      <c r="C8" s="371" t="s">
        <v>246</v>
      </c>
      <c r="D8" s="372"/>
      <c r="E8" s="372"/>
      <c r="F8" s="372"/>
      <c r="G8" s="373"/>
      <c r="H8" s="96" t="s">
        <v>60</v>
      </c>
      <c r="I8" s="97" t="s">
        <v>9</v>
      </c>
      <c r="J8" s="201"/>
      <c r="K8" s="202"/>
      <c r="L8" s="139"/>
      <c r="M8" s="139"/>
      <c r="N8" s="139"/>
      <c r="O8" s="140"/>
    </row>
    <row r="9" spans="1:18" s="91" customFormat="1" ht="55.5" customHeight="1" x14ac:dyDescent="0.3">
      <c r="A9" s="94"/>
      <c r="B9" s="95" t="s">
        <v>61</v>
      </c>
      <c r="C9" s="374" t="s">
        <v>247</v>
      </c>
      <c r="D9" s="375"/>
      <c r="E9" s="375"/>
      <c r="F9" s="375"/>
      <c r="G9" s="376"/>
      <c r="H9" s="96" t="s">
        <v>62</v>
      </c>
      <c r="I9" s="98" t="s">
        <v>9</v>
      </c>
      <c r="J9" s="201"/>
      <c r="K9" s="202"/>
      <c r="L9" s="141"/>
      <c r="M9" s="141"/>
      <c r="N9" s="141"/>
      <c r="O9" s="142"/>
    </row>
    <row r="10" spans="1:18" s="87" customFormat="1" ht="36.75" customHeight="1" x14ac:dyDescent="0.3">
      <c r="A10" s="94"/>
      <c r="B10" s="95" t="s">
        <v>63</v>
      </c>
      <c r="C10" s="374" t="s">
        <v>248</v>
      </c>
      <c r="D10" s="375"/>
      <c r="E10" s="375"/>
      <c r="F10" s="375"/>
      <c r="G10" s="376"/>
      <c r="H10" s="96" t="s">
        <v>64</v>
      </c>
      <c r="I10" s="98" t="s">
        <v>9</v>
      </c>
      <c r="J10" s="201"/>
      <c r="K10" s="203"/>
      <c r="L10" s="143">
        <f>L11</f>
        <v>177174</v>
      </c>
      <c r="M10" s="143">
        <f t="shared" ref="M10:N10" si="0">M11</f>
        <v>0</v>
      </c>
      <c r="N10" s="143">
        <f t="shared" si="0"/>
        <v>0</v>
      </c>
      <c r="O10" s="144"/>
    </row>
    <row r="11" spans="1:18" s="87" customFormat="1" ht="39" customHeight="1" x14ac:dyDescent="0.3">
      <c r="A11" s="88"/>
      <c r="B11" s="100" t="s">
        <v>364</v>
      </c>
      <c r="C11" s="353" t="s">
        <v>519</v>
      </c>
      <c r="D11" s="354"/>
      <c r="E11" s="354"/>
      <c r="F11" s="354"/>
      <c r="G11" s="355"/>
      <c r="H11" s="103" t="s">
        <v>365</v>
      </c>
      <c r="I11" s="98" t="s">
        <v>9</v>
      </c>
      <c r="J11" s="93"/>
      <c r="K11" s="203"/>
      <c r="L11" s="131">
        <f>L12</f>
        <v>177174</v>
      </c>
      <c r="M11" s="131">
        <f t="shared" ref="M11:N11" si="1">M12</f>
        <v>0</v>
      </c>
      <c r="N11" s="131">
        <f t="shared" si="1"/>
        <v>0</v>
      </c>
      <c r="O11" s="102"/>
    </row>
    <row r="12" spans="1:18" s="87" customFormat="1" ht="34.5" customHeight="1" x14ac:dyDescent="0.3">
      <c r="A12" s="88"/>
      <c r="B12" s="100"/>
      <c r="C12" s="359" t="s">
        <v>398</v>
      </c>
      <c r="D12" s="360"/>
      <c r="E12" s="360"/>
      <c r="F12" s="360"/>
      <c r="G12" s="361"/>
      <c r="H12" s="103" t="s">
        <v>367</v>
      </c>
      <c r="I12" s="98"/>
      <c r="J12" s="93"/>
      <c r="K12" s="203"/>
      <c r="L12" s="131">
        <v>177174</v>
      </c>
      <c r="M12" s="131">
        <v>0</v>
      </c>
      <c r="N12" s="131">
        <v>0</v>
      </c>
      <c r="O12" s="104"/>
    </row>
    <row r="13" spans="1:18" s="87" customFormat="1" ht="23.25" customHeight="1" x14ac:dyDescent="0.3">
      <c r="A13" s="88"/>
      <c r="B13" s="100"/>
      <c r="C13" s="356" t="s">
        <v>368</v>
      </c>
      <c r="D13" s="357"/>
      <c r="E13" s="357"/>
      <c r="F13" s="357"/>
      <c r="G13" s="358"/>
      <c r="H13" s="103" t="s">
        <v>369</v>
      </c>
      <c r="I13" s="98"/>
      <c r="J13" s="93"/>
      <c r="K13" s="203"/>
      <c r="L13" s="131"/>
      <c r="M13" s="131"/>
      <c r="N13" s="131"/>
      <c r="O13" s="104"/>
    </row>
    <row r="14" spans="1:18" s="87" customFormat="1" ht="39" customHeight="1" x14ac:dyDescent="0.3">
      <c r="A14" s="88"/>
      <c r="B14" s="100" t="s">
        <v>370</v>
      </c>
      <c r="C14" s="353" t="s">
        <v>371</v>
      </c>
      <c r="D14" s="354"/>
      <c r="E14" s="354"/>
      <c r="F14" s="354"/>
      <c r="G14" s="355"/>
      <c r="H14" s="103" t="s">
        <v>372</v>
      </c>
      <c r="I14" s="204" t="s">
        <v>9</v>
      </c>
      <c r="J14" s="202" t="s">
        <v>9</v>
      </c>
      <c r="K14" s="203"/>
      <c r="L14" s="131"/>
      <c r="M14" s="131"/>
      <c r="N14" s="131"/>
      <c r="O14" s="102"/>
    </row>
    <row r="15" spans="1:18" s="87" customFormat="1" ht="59.25" customHeight="1" x14ac:dyDescent="0.3">
      <c r="A15" s="88" t="s">
        <v>234</v>
      </c>
      <c r="B15" s="100" t="s">
        <v>249</v>
      </c>
      <c r="C15" s="356" t="s">
        <v>250</v>
      </c>
      <c r="D15" s="357"/>
      <c r="E15" s="357"/>
      <c r="F15" s="357"/>
      <c r="G15" s="358"/>
      <c r="H15" s="101" t="s">
        <v>73</v>
      </c>
      <c r="I15" s="98" t="s">
        <v>9</v>
      </c>
      <c r="J15" s="205"/>
      <c r="K15" s="203"/>
      <c r="L15" s="141">
        <f>L16+L19+L29</f>
        <v>2756725</v>
      </c>
      <c r="M15" s="141">
        <f>M16+M19+M29</f>
        <v>2801359</v>
      </c>
      <c r="N15" s="141">
        <f>N16+N19+N29</f>
        <v>2793509</v>
      </c>
      <c r="O15" s="102"/>
    </row>
    <row r="16" spans="1:18" s="87" customFormat="1" ht="51.75" customHeight="1" x14ac:dyDescent="0.3">
      <c r="A16" s="88"/>
      <c r="B16" s="100" t="s">
        <v>251</v>
      </c>
      <c r="C16" s="356" t="s">
        <v>252</v>
      </c>
      <c r="D16" s="357"/>
      <c r="E16" s="357"/>
      <c r="F16" s="357"/>
      <c r="G16" s="358"/>
      <c r="H16" s="101" t="s">
        <v>253</v>
      </c>
      <c r="I16" s="98" t="s">
        <v>9</v>
      </c>
      <c r="J16" s="205"/>
      <c r="K16" s="203"/>
      <c r="L16" s="143">
        <f>L17</f>
        <v>1650820</v>
      </c>
      <c r="M16" s="143">
        <f t="shared" ref="M16:N16" si="2">M17</f>
        <v>1806394</v>
      </c>
      <c r="N16" s="143">
        <f t="shared" si="2"/>
        <v>1806394</v>
      </c>
      <c r="O16" s="102"/>
    </row>
    <row r="17" spans="1:33" s="87" customFormat="1" ht="52.5" customHeight="1" x14ac:dyDescent="0.3">
      <c r="A17" s="88"/>
      <c r="B17" s="100" t="s">
        <v>254</v>
      </c>
      <c r="C17" s="353" t="s">
        <v>65</v>
      </c>
      <c r="D17" s="354"/>
      <c r="E17" s="354"/>
      <c r="F17" s="354"/>
      <c r="G17" s="355"/>
      <c r="H17" s="101" t="s">
        <v>255</v>
      </c>
      <c r="I17" s="98" t="s">
        <v>9</v>
      </c>
      <c r="J17" s="205"/>
      <c r="K17" s="203"/>
      <c r="L17" s="143">
        <v>1650820</v>
      </c>
      <c r="M17" s="143">
        <v>1806394</v>
      </c>
      <c r="N17" s="143">
        <v>1806394</v>
      </c>
      <c r="O17" s="102"/>
    </row>
    <row r="18" spans="1:33" s="87" customFormat="1" ht="30.75" customHeight="1" x14ac:dyDescent="0.3">
      <c r="A18" s="88"/>
      <c r="B18" s="100" t="s">
        <v>373</v>
      </c>
      <c r="C18" s="353" t="s">
        <v>66</v>
      </c>
      <c r="D18" s="354"/>
      <c r="E18" s="354"/>
      <c r="F18" s="354"/>
      <c r="G18" s="355"/>
      <c r="H18" s="103" t="s">
        <v>256</v>
      </c>
      <c r="I18" s="98" t="s">
        <v>9</v>
      </c>
      <c r="J18" s="93"/>
      <c r="K18" s="203"/>
      <c r="L18" s="131"/>
      <c r="M18" s="131"/>
      <c r="N18" s="131"/>
      <c r="O18" s="102"/>
    </row>
    <row r="19" spans="1:33" s="109" customFormat="1" ht="34.5" customHeight="1" x14ac:dyDescent="0.3">
      <c r="A19" s="106"/>
      <c r="B19" s="100" t="s">
        <v>257</v>
      </c>
      <c r="C19" s="356" t="s">
        <v>67</v>
      </c>
      <c r="D19" s="357"/>
      <c r="E19" s="357"/>
      <c r="F19" s="357"/>
      <c r="G19" s="358"/>
      <c r="H19" s="103" t="s">
        <v>258</v>
      </c>
      <c r="I19" s="98" t="s">
        <v>9</v>
      </c>
      <c r="J19" s="93"/>
      <c r="K19" s="203"/>
      <c r="L19" s="221">
        <f>L20</f>
        <v>1089265</v>
      </c>
      <c r="M19" s="221">
        <f t="shared" ref="M19:N19" si="3">M20</f>
        <v>978325</v>
      </c>
      <c r="N19" s="221">
        <f t="shared" si="3"/>
        <v>970475</v>
      </c>
      <c r="O19" s="104"/>
    </row>
    <row r="20" spans="1:33" s="109" customFormat="1" ht="34.5" customHeight="1" x14ac:dyDescent="0.3">
      <c r="A20" s="106"/>
      <c r="B20" s="100" t="s">
        <v>259</v>
      </c>
      <c r="C20" s="353" t="s">
        <v>65</v>
      </c>
      <c r="D20" s="354"/>
      <c r="E20" s="354"/>
      <c r="F20" s="354"/>
      <c r="G20" s="355"/>
      <c r="H20" s="103" t="s">
        <v>260</v>
      </c>
      <c r="I20" s="98" t="s">
        <v>9</v>
      </c>
      <c r="J20" s="93"/>
      <c r="K20" s="203"/>
      <c r="L20" s="131">
        <v>1089265</v>
      </c>
      <c r="M20" s="131">
        <v>978325</v>
      </c>
      <c r="N20" s="131">
        <v>970475</v>
      </c>
      <c r="O20" s="104"/>
    </row>
    <row r="21" spans="1:33" s="112" customFormat="1" ht="27" customHeight="1" x14ac:dyDescent="0.35">
      <c r="A21" s="110"/>
      <c r="B21" s="100"/>
      <c r="C21" s="359" t="s">
        <v>366</v>
      </c>
      <c r="D21" s="360"/>
      <c r="E21" s="360"/>
      <c r="F21" s="360"/>
      <c r="G21" s="361"/>
      <c r="H21" s="103" t="s">
        <v>374</v>
      </c>
      <c r="I21" s="98" t="s">
        <v>9</v>
      </c>
      <c r="J21" s="93"/>
      <c r="K21" s="203"/>
      <c r="L21" s="131"/>
      <c r="M21" s="131"/>
      <c r="N21" s="131"/>
      <c r="O21" s="104"/>
    </row>
    <row r="22" spans="1:33" s="87" customFormat="1" ht="40.5" customHeight="1" x14ac:dyDescent="0.3">
      <c r="A22" s="88"/>
      <c r="B22" s="100" t="s">
        <v>261</v>
      </c>
      <c r="C22" s="353" t="s">
        <v>66</v>
      </c>
      <c r="D22" s="354"/>
      <c r="E22" s="354"/>
      <c r="F22" s="354"/>
      <c r="G22" s="355"/>
      <c r="H22" s="103" t="s">
        <v>262</v>
      </c>
      <c r="I22" s="98" t="s">
        <v>9</v>
      </c>
      <c r="J22" s="93"/>
      <c r="K22" s="203"/>
      <c r="L22" s="131"/>
      <c r="M22" s="131"/>
      <c r="N22" s="131"/>
      <c r="O22" s="104"/>
    </row>
    <row r="23" spans="1:33" s="87" customFormat="1" ht="45.75" customHeight="1" x14ac:dyDescent="0.3">
      <c r="A23" s="88"/>
      <c r="B23" s="100" t="s">
        <v>263</v>
      </c>
      <c r="C23" s="356" t="s">
        <v>264</v>
      </c>
      <c r="D23" s="357"/>
      <c r="E23" s="357"/>
      <c r="F23" s="357"/>
      <c r="G23" s="358"/>
      <c r="H23" s="103" t="s">
        <v>265</v>
      </c>
      <c r="I23" s="98" t="s">
        <v>9</v>
      </c>
      <c r="J23" s="93"/>
      <c r="K23" s="203"/>
      <c r="L23" s="131"/>
      <c r="M23" s="131"/>
      <c r="N23" s="131"/>
      <c r="O23" s="104"/>
    </row>
    <row r="24" spans="1:33" s="87" customFormat="1" ht="48" customHeight="1" x14ac:dyDescent="0.3">
      <c r="A24" s="88"/>
      <c r="B24" s="100"/>
      <c r="C24" s="359" t="s">
        <v>366</v>
      </c>
      <c r="D24" s="360"/>
      <c r="E24" s="360"/>
      <c r="F24" s="360"/>
      <c r="G24" s="361"/>
      <c r="H24" s="103" t="s">
        <v>375</v>
      </c>
      <c r="I24" s="98" t="s">
        <v>9</v>
      </c>
      <c r="J24" s="93"/>
      <c r="K24" s="203"/>
      <c r="L24" s="131"/>
      <c r="M24" s="131"/>
      <c r="N24" s="131"/>
      <c r="O24" s="104"/>
    </row>
    <row r="25" spans="1:33" s="87" customFormat="1" ht="48" customHeight="1" x14ac:dyDescent="0.3">
      <c r="A25" s="88"/>
      <c r="B25" s="100"/>
      <c r="C25" s="356" t="s">
        <v>368</v>
      </c>
      <c r="D25" s="357"/>
      <c r="E25" s="357"/>
      <c r="F25" s="357"/>
      <c r="G25" s="358"/>
      <c r="H25" s="103" t="s">
        <v>376</v>
      </c>
      <c r="I25" s="98"/>
      <c r="J25" s="93"/>
      <c r="K25" s="203"/>
      <c r="L25" s="131"/>
      <c r="M25" s="131"/>
      <c r="N25" s="131"/>
      <c r="O25" s="104"/>
    </row>
    <row r="26" spans="1:33" s="87" customFormat="1" ht="48" customHeight="1" x14ac:dyDescent="0.3">
      <c r="A26" s="88"/>
      <c r="B26" s="100" t="s">
        <v>266</v>
      </c>
      <c r="C26" s="356" t="s">
        <v>68</v>
      </c>
      <c r="D26" s="357"/>
      <c r="E26" s="357"/>
      <c r="F26" s="357"/>
      <c r="G26" s="358"/>
      <c r="H26" s="105" t="s">
        <v>267</v>
      </c>
      <c r="I26" s="98" t="s">
        <v>9</v>
      </c>
      <c r="J26" s="206"/>
      <c r="K26" s="203"/>
      <c r="L26" s="131"/>
      <c r="M26" s="131"/>
      <c r="N26" s="131"/>
      <c r="O26" s="104"/>
    </row>
    <row r="27" spans="1:33" s="87" customFormat="1" ht="47.25" customHeight="1" x14ac:dyDescent="0.3">
      <c r="A27" s="88"/>
      <c r="B27" s="107" t="s">
        <v>268</v>
      </c>
      <c r="C27" s="353" t="s">
        <v>65</v>
      </c>
      <c r="D27" s="354"/>
      <c r="E27" s="354"/>
      <c r="F27" s="354"/>
      <c r="G27" s="355"/>
      <c r="H27" s="105" t="s">
        <v>269</v>
      </c>
      <c r="I27" s="98" t="s">
        <v>9</v>
      </c>
      <c r="J27" s="206"/>
      <c r="K27" s="207"/>
      <c r="L27" s="132"/>
      <c r="M27" s="132"/>
      <c r="N27" s="132"/>
      <c r="O27" s="108"/>
    </row>
    <row r="28" spans="1:33" ht="19.5" customHeight="1" x14ac:dyDescent="0.3">
      <c r="B28" s="107" t="s">
        <v>270</v>
      </c>
      <c r="C28" s="353" t="s">
        <v>66</v>
      </c>
      <c r="D28" s="354"/>
      <c r="E28" s="354"/>
      <c r="F28" s="354"/>
      <c r="G28" s="355"/>
      <c r="H28" s="105" t="s">
        <v>271</v>
      </c>
      <c r="I28" s="98" t="s">
        <v>9</v>
      </c>
      <c r="J28" s="206"/>
      <c r="K28" s="207"/>
      <c r="L28" s="132"/>
      <c r="M28" s="132"/>
      <c r="N28" s="132"/>
      <c r="O28" s="108"/>
    </row>
    <row r="29" spans="1:33" ht="15" customHeight="1" x14ac:dyDescent="0.3">
      <c r="B29" s="107" t="s">
        <v>272</v>
      </c>
      <c r="C29" s="356" t="s">
        <v>69</v>
      </c>
      <c r="D29" s="357"/>
      <c r="E29" s="357"/>
      <c r="F29" s="357"/>
      <c r="G29" s="358"/>
      <c r="H29" s="105" t="s">
        <v>273</v>
      </c>
      <c r="I29" s="98" t="s">
        <v>9</v>
      </c>
      <c r="J29" s="206"/>
      <c r="K29" s="208"/>
      <c r="L29" s="157">
        <f>L30</f>
        <v>16640</v>
      </c>
      <c r="M29" s="157">
        <f>M30</f>
        <v>16640</v>
      </c>
      <c r="N29" s="157">
        <f>N30</f>
        <v>16640</v>
      </c>
      <c r="O29" s="111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ht="15" customHeight="1" x14ac:dyDescent="0.3">
      <c r="B30" s="100" t="s">
        <v>274</v>
      </c>
      <c r="C30" s="353" t="s">
        <v>65</v>
      </c>
      <c r="D30" s="354"/>
      <c r="E30" s="354"/>
      <c r="F30" s="354"/>
      <c r="G30" s="355"/>
      <c r="H30" s="103" t="s">
        <v>275</v>
      </c>
      <c r="I30" s="98" t="s">
        <v>9</v>
      </c>
      <c r="J30" s="93"/>
      <c r="K30" s="203"/>
      <c r="L30" s="131">
        <f>L31</f>
        <v>16640</v>
      </c>
      <c r="M30" s="131">
        <f t="shared" ref="M30:N30" si="4">M31</f>
        <v>16640</v>
      </c>
      <c r="N30" s="131">
        <f t="shared" si="4"/>
        <v>16640</v>
      </c>
      <c r="O30" s="102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ht="15" customHeight="1" x14ac:dyDescent="0.3">
      <c r="B31" s="100"/>
      <c r="C31" s="359" t="s">
        <v>534</v>
      </c>
      <c r="D31" s="360"/>
      <c r="E31" s="360"/>
      <c r="F31" s="360"/>
      <c r="G31" s="361"/>
      <c r="H31" s="103" t="s">
        <v>377</v>
      </c>
      <c r="I31" s="98" t="s">
        <v>9</v>
      </c>
      <c r="J31" s="93"/>
      <c r="K31" s="203"/>
      <c r="L31" s="131">
        <v>16640</v>
      </c>
      <c r="M31" s="131">
        <v>16640</v>
      </c>
      <c r="N31" s="131">
        <v>16640</v>
      </c>
      <c r="O31" s="104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ht="17.25" customHeight="1" x14ac:dyDescent="0.3">
      <c r="B32" s="100"/>
      <c r="C32" s="356" t="s">
        <v>368</v>
      </c>
      <c r="D32" s="357"/>
      <c r="E32" s="357"/>
      <c r="F32" s="357"/>
      <c r="G32" s="358"/>
      <c r="H32" s="103" t="s">
        <v>378</v>
      </c>
      <c r="I32" s="98"/>
      <c r="J32" s="93"/>
      <c r="K32" s="203"/>
      <c r="L32" s="131"/>
      <c r="M32" s="131"/>
      <c r="N32" s="131"/>
      <c r="O32" s="104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2:33" ht="15" customHeight="1" x14ac:dyDescent="0.3">
      <c r="B33" s="100" t="s">
        <v>276</v>
      </c>
      <c r="C33" s="353" t="s">
        <v>70</v>
      </c>
      <c r="D33" s="354"/>
      <c r="E33" s="354"/>
      <c r="F33" s="354"/>
      <c r="G33" s="355"/>
      <c r="H33" s="103" t="s">
        <v>277</v>
      </c>
      <c r="I33" s="98" t="s">
        <v>9</v>
      </c>
      <c r="J33" s="93"/>
      <c r="K33" s="203"/>
      <c r="L33" s="131"/>
      <c r="M33" s="131"/>
      <c r="N33" s="131"/>
      <c r="O33" s="10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2:33" ht="15" customHeight="1" x14ac:dyDescent="0.3">
      <c r="B34" s="100" t="s">
        <v>71</v>
      </c>
      <c r="C34" s="326" t="s">
        <v>72</v>
      </c>
      <c r="D34" s="327"/>
      <c r="E34" s="327"/>
      <c r="F34" s="327"/>
      <c r="G34" s="328"/>
      <c r="H34" s="103" t="s">
        <v>76</v>
      </c>
      <c r="I34" s="98" t="s">
        <v>9</v>
      </c>
      <c r="J34" s="93"/>
      <c r="K34" s="203"/>
      <c r="L34" s="131">
        <f>'Лист 1 '!H104-'Лист2 '!L10</f>
        <v>2756725</v>
      </c>
      <c r="M34" s="131">
        <f>'Лист 1 '!I104-'Лист2 '!M10</f>
        <v>2801359</v>
      </c>
      <c r="N34" s="131">
        <f>'Лист 1 '!J104-'Лист2 '!N10</f>
        <v>2793509</v>
      </c>
      <c r="O34" s="99"/>
      <c r="P34" s="222">
        <f>L7-L34</f>
        <v>177174</v>
      </c>
      <c r="Q34" s="222">
        <f>M7-M34</f>
        <v>0</v>
      </c>
      <c r="R34" s="222">
        <f>N7-N34</f>
        <v>0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2:33" ht="17.25" customHeight="1" x14ac:dyDescent="0.25">
      <c r="B35" s="329"/>
      <c r="C35" s="331" t="s">
        <v>379</v>
      </c>
      <c r="D35" s="332"/>
      <c r="E35" s="332"/>
      <c r="F35" s="332"/>
      <c r="G35" s="333"/>
      <c r="H35" s="334" t="s">
        <v>278</v>
      </c>
      <c r="I35" s="380"/>
      <c r="J35" s="338"/>
      <c r="K35" s="340"/>
      <c r="L35" s="322"/>
      <c r="M35" s="322"/>
      <c r="N35" s="322"/>
      <c r="O35" s="324"/>
    </row>
    <row r="36" spans="2:33" ht="14.25" customHeight="1" x14ac:dyDescent="0.25">
      <c r="B36" s="362"/>
      <c r="C36" s="331"/>
      <c r="D36" s="332"/>
      <c r="E36" s="332"/>
      <c r="F36" s="332"/>
      <c r="G36" s="333"/>
      <c r="H36" s="363"/>
      <c r="I36" s="381"/>
      <c r="J36" s="382"/>
      <c r="K36" s="344"/>
      <c r="L36" s="323"/>
      <c r="M36" s="323"/>
      <c r="N36" s="323"/>
      <c r="O36" s="325"/>
    </row>
    <row r="37" spans="2:33" ht="15.6" x14ac:dyDescent="0.3">
      <c r="B37" s="100" t="s">
        <v>74</v>
      </c>
      <c r="C37" s="326" t="s">
        <v>75</v>
      </c>
      <c r="D37" s="327"/>
      <c r="E37" s="327"/>
      <c r="F37" s="327"/>
      <c r="G37" s="328"/>
      <c r="H37" s="103" t="s">
        <v>279</v>
      </c>
      <c r="I37" s="98" t="s">
        <v>9</v>
      </c>
      <c r="J37" s="93"/>
      <c r="K37" s="203"/>
      <c r="L37" s="133"/>
      <c r="M37" s="133"/>
      <c r="N37" s="133"/>
      <c r="O37" s="113"/>
    </row>
    <row r="38" spans="2:33" s="116" customFormat="1" ht="35.25" customHeight="1" x14ac:dyDescent="0.25">
      <c r="B38" s="329"/>
      <c r="C38" s="331" t="s">
        <v>280</v>
      </c>
      <c r="D38" s="332"/>
      <c r="E38" s="332"/>
      <c r="F38" s="332"/>
      <c r="G38" s="333"/>
      <c r="H38" s="334" t="s">
        <v>281</v>
      </c>
      <c r="I38" s="336"/>
      <c r="J38" s="338"/>
      <c r="K38" s="340"/>
      <c r="L38" s="322"/>
      <c r="M38" s="322"/>
      <c r="N38" s="322"/>
      <c r="O38" s="324"/>
    </row>
    <row r="39" spans="2:33" ht="16.2" thickBot="1" x14ac:dyDescent="0.3">
      <c r="B39" s="330"/>
      <c r="C39" s="377"/>
      <c r="D39" s="378"/>
      <c r="E39" s="378"/>
      <c r="F39" s="378"/>
      <c r="G39" s="379"/>
      <c r="H39" s="335"/>
      <c r="I39" s="337"/>
      <c r="J39" s="339"/>
      <c r="K39" s="341"/>
      <c r="L39" s="342"/>
      <c r="M39" s="342"/>
      <c r="N39" s="342"/>
      <c r="O39" s="343"/>
    </row>
    <row r="40" spans="2:33" x14ac:dyDescent="0.25">
      <c r="G40" s="209"/>
      <c r="H40" s="210"/>
    </row>
    <row r="41" spans="2:33" x14ac:dyDescent="0.25">
      <c r="B41" s="114" t="s">
        <v>77</v>
      </c>
    </row>
    <row r="42" spans="2:33" x14ac:dyDescent="0.25">
      <c r="B42" s="114" t="s">
        <v>486</v>
      </c>
      <c r="F42" s="114" t="s">
        <v>298</v>
      </c>
      <c r="G42" s="116" t="s">
        <v>487</v>
      </c>
    </row>
    <row r="43" spans="2:33" x14ac:dyDescent="0.25">
      <c r="B43" s="114" t="s">
        <v>399</v>
      </c>
    </row>
    <row r="45" spans="2:33" x14ac:dyDescent="0.25">
      <c r="B45" s="114" t="s">
        <v>400</v>
      </c>
    </row>
    <row r="46" spans="2:33" x14ac:dyDescent="0.25">
      <c r="B46" s="114" t="s">
        <v>401</v>
      </c>
    </row>
    <row r="48" spans="2:33" ht="15.6" x14ac:dyDescent="0.3">
      <c r="B48" s="321" t="s">
        <v>475</v>
      </c>
      <c r="C48" s="321"/>
      <c r="D48" s="321"/>
      <c r="E48" s="321"/>
      <c r="F48" s="321"/>
    </row>
    <row r="50" spans="2:5" x14ac:dyDescent="0.25">
      <c r="B50" s="114" t="s">
        <v>402</v>
      </c>
    </row>
    <row r="51" spans="2:5" x14ac:dyDescent="0.25">
      <c r="B51" s="114" t="s">
        <v>403</v>
      </c>
    </row>
    <row r="52" spans="2:5" x14ac:dyDescent="0.25">
      <c r="B52" s="114" t="s">
        <v>404</v>
      </c>
    </row>
    <row r="53" spans="2:5" x14ac:dyDescent="0.25">
      <c r="B53" s="114" t="s">
        <v>405</v>
      </c>
    </row>
    <row r="54" spans="2:5" x14ac:dyDescent="0.25">
      <c r="B54" s="114" t="s">
        <v>406</v>
      </c>
    </row>
    <row r="55" spans="2:5" x14ac:dyDescent="0.25">
      <c r="B55" s="114" t="s">
        <v>407</v>
      </c>
      <c r="E55" s="223"/>
    </row>
    <row r="56" spans="2:5" x14ac:dyDescent="0.25">
      <c r="B56" s="114" t="s">
        <v>408</v>
      </c>
    </row>
    <row r="57" spans="2:5" x14ac:dyDescent="0.25">
      <c r="B57" s="114" t="s">
        <v>488</v>
      </c>
    </row>
    <row r="58" spans="2:5" x14ac:dyDescent="0.25">
      <c r="B58" s="114" t="s">
        <v>409</v>
      </c>
    </row>
    <row r="65" spans="1:1" ht="15.6" x14ac:dyDescent="0.3">
      <c r="A65" s="117"/>
    </row>
    <row r="71" spans="1:1" ht="45.75" customHeight="1" x14ac:dyDescent="0.25"/>
  </sheetData>
  <mergeCells count="62">
    <mergeCell ref="C27:G27"/>
    <mergeCell ref="C36:G36"/>
    <mergeCell ref="C39:G39"/>
    <mergeCell ref="I35:I36"/>
    <mergeCell ref="J35:J36"/>
    <mergeCell ref="C22:G22"/>
    <mergeCell ref="C23:G23"/>
    <mergeCell ref="C24:G24"/>
    <mergeCell ref="C25:G25"/>
    <mergeCell ref="C26:G26"/>
    <mergeCell ref="C17:G17"/>
    <mergeCell ref="C18:G18"/>
    <mergeCell ref="C19:G19"/>
    <mergeCell ref="C20:G20"/>
    <mergeCell ref="C21:G21"/>
    <mergeCell ref="B4:B5"/>
    <mergeCell ref="C4:G5"/>
    <mergeCell ref="H4:H5"/>
    <mergeCell ref="I4:I5"/>
    <mergeCell ref="C16:G16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M35:M36"/>
    <mergeCell ref="B1:O1"/>
    <mergeCell ref="C2:O2"/>
    <mergeCell ref="J4:J5"/>
    <mergeCell ref="K4:K5"/>
    <mergeCell ref="L4:O4"/>
    <mergeCell ref="C28:G28"/>
    <mergeCell ref="C29:G29"/>
    <mergeCell ref="C30:G30"/>
    <mergeCell ref="C31:G31"/>
    <mergeCell ref="C32:G32"/>
    <mergeCell ref="C33:G33"/>
    <mergeCell ref="C34:G34"/>
    <mergeCell ref="B35:B36"/>
    <mergeCell ref="C35:G35"/>
    <mergeCell ref="H35:H36"/>
    <mergeCell ref="B48:F48"/>
    <mergeCell ref="N35:N36"/>
    <mergeCell ref="O35:O36"/>
    <mergeCell ref="C37:G37"/>
    <mergeCell ref="B38:B39"/>
    <mergeCell ref="C38:G38"/>
    <mergeCell ref="H38:H39"/>
    <mergeCell ref="I38:I39"/>
    <mergeCell ref="J38:J39"/>
    <mergeCell ref="K38:K39"/>
    <mergeCell ref="L38:L39"/>
    <mergeCell ref="M38:M39"/>
    <mergeCell ref="N38:N39"/>
    <mergeCell ref="O38:O39"/>
    <mergeCell ref="K35:K36"/>
    <mergeCell ref="L35:L36"/>
  </mergeCells>
  <pageMargins left="0.78740157480314965" right="0.39370078740157483" top="0.78740157480314965" bottom="0.78740157480314965" header="0.31496062992125984" footer="0"/>
  <pageSetup paperSize="8" scale="73" fitToHeight="5" orientation="landscape" r:id="rId1"/>
  <headerFooter differentFirst="1">
    <oddHeader>&amp;C&amp;"Times New Roman,обычный"&amp;P</oddHeader>
  </headerFooter>
  <rowBreaks count="1" manualBreakCount="1">
    <brk id="1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Y197"/>
  <sheetViews>
    <sheetView zoomScaleNormal="100" workbookViewId="0">
      <selection activeCell="A10" sqref="A10"/>
    </sheetView>
  </sheetViews>
  <sheetFormatPr defaultColWidth="1.109375" defaultRowHeight="15.6" x14ac:dyDescent="0.3"/>
  <cols>
    <col min="1" max="128" width="1.109375" style="17"/>
    <col min="129" max="129" width="11.5546875" style="17" customWidth="1"/>
    <col min="130" max="384" width="1.109375" style="17"/>
    <col min="385" max="385" width="11.5546875" style="17" customWidth="1"/>
    <col min="386" max="640" width="1.109375" style="17"/>
    <col min="641" max="641" width="11.5546875" style="17" customWidth="1"/>
    <col min="642" max="896" width="1.109375" style="17"/>
    <col min="897" max="897" width="11.5546875" style="17" customWidth="1"/>
    <col min="898" max="1152" width="1.109375" style="17"/>
    <col min="1153" max="1153" width="11.5546875" style="17" customWidth="1"/>
    <col min="1154" max="1408" width="1.109375" style="17"/>
    <col min="1409" max="1409" width="11.5546875" style="17" customWidth="1"/>
    <col min="1410" max="1664" width="1.109375" style="17"/>
    <col min="1665" max="1665" width="11.5546875" style="17" customWidth="1"/>
    <col min="1666" max="1920" width="1.109375" style="17"/>
    <col min="1921" max="1921" width="11.5546875" style="17" customWidth="1"/>
    <col min="1922" max="2176" width="1.109375" style="17"/>
    <col min="2177" max="2177" width="11.5546875" style="17" customWidth="1"/>
    <col min="2178" max="2432" width="1.109375" style="17"/>
    <col min="2433" max="2433" width="11.5546875" style="17" customWidth="1"/>
    <col min="2434" max="2688" width="1.109375" style="17"/>
    <col min="2689" max="2689" width="11.5546875" style="17" customWidth="1"/>
    <col min="2690" max="2944" width="1.109375" style="17"/>
    <col min="2945" max="2945" width="11.5546875" style="17" customWidth="1"/>
    <col min="2946" max="3200" width="1.109375" style="17"/>
    <col min="3201" max="3201" width="11.5546875" style="17" customWidth="1"/>
    <col min="3202" max="3456" width="1.109375" style="17"/>
    <col min="3457" max="3457" width="11.5546875" style="17" customWidth="1"/>
    <col min="3458" max="3712" width="1.109375" style="17"/>
    <col min="3713" max="3713" width="11.5546875" style="17" customWidth="1"/>
    <col min="3714" max="3968" width="1.109375" style="17"/>
    <col min="3969" max="3969" width="11.5546875" style="17" customWidth="1"/>
    <col min="3970" max="4224" width="1.109375" style="17"/>
    <col min="4225" max="4225" width="11.5546875" style="17" customWidth="1"/>
    <col min="4226" max="4480" width="1.109375" style="17"/>
    <col min="4481" max="4481" width="11.5546875" style="17" customWidth="1"/>
    <col min="4482" max="4736" width="1.109375" style="17"/>
    <col min="4737" max="4737" width="11.5546875" style="17" customWidth="1"/>
    <col min="4738" max="4992" width="1.109375" style="17"/>
    <col min="4993" max="4993" width="11.5546875" style="17" customWidth="1"/>
    <col min="4994" max="5248" width="1.109375" style="17"/>
    <col min="5249" max="5249" width="11.5546875" style="17" customWidth="1"/>
    <col min="5250" max="5504" width="1.109375" style="17"/>
    <col min="5505" max="5505" width="11.5546875" style="17" customWidth="1"/>
    <col min="5506" max="5760" width="1.109375" style="17"/>
    <col min="5761" max="5761" width="11.5546875" style="17" customWidth="1"/>
    <col min="5762" max="6016" width="1.109375" style="17"/>
    <col min="6017" max="6017" width="11.5546875" style="17" customWidth="1"/>
    <col min="6018" max="6272" width="1.109375" style="17"/>
    <col min="6273" max="6273" width="11.5546875" style="17" customWidth="1"/>
    <col min="6274" max="6528" width="1.109375" style="17"/>
    <col min="6529" max="6529" width="11.5546875" style="17" customWidth="1"/>
    <col min="6530" max="6784" width="1.109375" style="17"/>
    <col min="6785" max="6785" width="11.5546875" style="17" customWidth="1"/>
    <col min="6786" max="7040" width="1.109375" style="17"/>
    <col min="7041" max="7041" width="11.5546875" style="17" customWidth="1"/>
    <col min="7042" max="7296" width="1.109375" style="17"/>
    <col min="7297" max="7297" width="11.5546875" style="17" customWidth="1"/>
    <col min="7298" max="7552" width="1.109375" style="17"/>
    <col min="7553" max="7553" width="11.5546875" style="17" customWidth="1"/>
    <col min="7554" max="7808" width="1.109375" style="17"/>
    <col min="7809" max="7809" width="11.5546875" style="17" customWidth="1"/>
    <col min="7810" max="8064" width="1.109375" style="17"/>
    <col min="8065" max="8065" width="11.5546875" style="17" customWidth="1"/>
    <col min="8066" max="8320" width="1.109375" style="17"/>
    <col min="8321" max="8321" width="11.5546875" style="17" customWidth="1"/>
    <col min="8322" max="8576" width="1.109375" style="17"/>
    <col min="8577" max="8577" width="11.5546875" style="17" customWidth="1"/>
    <col min="8578" max="8832" width="1.109375" style="17"/>
    <col min="8833" max="8833" width="11.5546875" style="17" customWidth="1"/>
    <col min="8834" max="9088" width="1.109375" style="17"/>
    <col min="9089" max="9089" width="11.5546875" style="17" customWidth="1"/>
    <col min="9090" max="9344" width="1.109375" style="17"/>
    <col min="9345" max="9345" width="11.5546875" style="17" customWidth="1"/>
    <col min="9346" max="9600" width="1.109375" style="17"/>
    <col min="9601" max="9601" width="11.5546875" style="17" customWidth="1"/>
    <col min="9602" max="9856" width="1.109375" style="17"/>
    <col min="9857" max="9857" width="11.5546875" style="17" customWidth="1"/>
    <col min="9858" max="10112" width="1.109375" style="17"/>
    <col min="10113" max="10113" width="11.5546875" style="17" customWidth="1"/>
    <col min="10114" max="10368" width="1.109375" style="17"/>
    <col min="10369" max="10369" width="11.5546875" style="17" customWidth="1"/>
    <col min="10370" max="10624" width="1.109375" style="17"/>
    <col min="10625" max="10625" width="11.5546875" style="17" customWidth="1"/>
    <col min="10626" max="10880" width="1.109375" style="17"/>
    <col min="10881" max="10881" width="11.5546875" style="17" customWidth="1"/>
    <col min="10882" max="11136" width="1.109375" style="17"/>
    <col min="11137" max="11137" width="11.5546875" style="17" customWidth="1"/>
    <col min="11138" max="11392" width="1.109375" style="17"/>
    <col min="11393" max="11393" width="11.5546875" style="17" customWidth="1"/>
    <col min="11394" max="11648" width="1.109375" style="17"/>
    <col min="11649" max="11649" width="11.5546875" style="17" customWidth="1"/>
    <col min="11650" max="11904" width="1.109375" style="17"/>
    <col min="11905" max="11905" width="11.5546875" style="17" customWidth="1"/>
    <col min="11906" max="12160" width="1.109375" style="17"/>
    <col min="12161" max="12161" width="11.5546875" style="17" customWidth="1"/>
    <col min="12162" max="12416" width="1.109375" style="17"/>
    <col min="12417" max="12417" width="11.5546875" style="17" customWidth="1"/>
    <col min="12418" max="12672" width="1.109375" style="17"/>
    <col min="12673" max="12673" width="11.5546875" style="17" customWidth="1"/>
    <col min="12674" max="12928" width="1.109375" style="17"/>
    <col min="12929" max="12929" width="11.5546875" style="17" customWidth="1"/>
    <col min="12930" max="13184" width="1.109375" style="17"/>
    <col min="13185" max="13185" width="11.5546875" style="17" customWidth="1"/>
    <col min="13186" max="13440" width="1.109375" style="17"/>
    <col min="13441" max="13441" width="11.5546875" style="17" customWidth="1"/>
    <col min="13442" max="13696" width="1.109375" style="17"/>
    <col min="13697" max="13697" width="11.5546875" style="17" customWidth="1"/>
    <col min="13698" max="13952" width="1.109375" style="17"/>
    <col min="13953" max="13953" width="11.5546875" style="17" customWidth="1"/>
    <col min="13954" max="14208" width="1.109375" style="17"/>
    <col min="14209" max="14209" width="11.5546875" style="17" customWidth="1"/>
    <col min="14210" max="14464" width="1.109375" style="17"/>
    <col min="14465" max="14465" width="11.5546875" style="17" customWidth="1"/>
    <col min="14466" max="14720" width="1.109375" style="17"/>
    <col min="14721" max="14721" width="11.5546875" style="17" customWidth="1"/>
    <col min="14722" max="14976" width="1.109375" style="17"/>
    <col min="14977" max="14977" width="11.5546875" style="17" customWidth="1"/>
    <col min="14978" max="15232" width="1.109375" style="17"/>
    <col min="15233" max="15233" width="11.5546875" style="17" customWidth="1"/>
    <col min="15234" max="15488" width="1.109375" style="17"/>
    <col min="15489" max="15489" width="11.5546875" style="17" customWidth="1"/>
    <col min="15490" max="15744" width="1.109375" style="17"/>
    <col min="15745" max="15745" width="11.5546875" style="17" customWidth="1"/>
    <col min="15746" max="16000" width="1.109375" style="17"/>
    <col min="16001" max="16001" width="11.5546875" style="17" customWidth="1"/>
    <col min="16002" max="16256" width="1.109375" style="17"/>
    <col min="16257" max="16257" width="11.5546875" style="17" customWidth="1"/>
    <col min="16258" max="16384" width="1.109375" style="17"/>
  </cols>
  <sheetData>
    <row r="1" spans="1:123" s="19" customFormat="1" ht="10.199999999999999" x14ac:dyDescent="0.3">
      <c r="DS1" s="20" t="s">
        <v>81</v>
      </c>
    </row>
    <row r="2" spans="1:123" s="19" customFormat="1" ht="10.199999999999999" x14ac:dyDescent="0.3">
      <c r="DS2" s="20"/>
    </row>
    <row r="3" spans="1:123" s="19" customFormat="1" ht="10.199999999999999" x14ac:dyDescent="0.3">
      <c r="DS3" s="20"/>
    </row>
    <row r="4" spans="1:123" s="21" customFormat="1" ht="10.199999999999999" x14ac:dyDescent="0.3">
      <c r="DS4" s="20"/>
    </row>
    <row r="5" spans="1:123" s="22" customFormat="1" x14ac:dyDescent="0.3">
      <c r="DS5" s="18"/>
    </row>
    <row r="7" spans="1:123" s="23" customFormat="1" x14ac:dyDescent="0.3">
      <c r="A7" s="389" t="s">
        <v>82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89"/>
      <c r="BG7" s="389"/>
      <c r="BH7" s="389"/>
      <c r="BI7" s="389"/>
      <c r="BJ7" s="389"/>
      <c r="BK7" s="389"/>
      <c r="BL7" s="389"/>
      <c r="BM7" s="389"/>
      <c r="BN7" s="389"/>
      <c r="BO7" s="389"/>
      <c r="BP7" s="389"/>
      <c r="BQ7" s="389"/>
      <c r="BR7" s="389"/>
      <c r="BS7" s="389"/>
      <c r="BT7" s="389"/>
      <c r="BU7" s="389"/>
      <c r="BV7" s="389"/>
      <c r="BW7" s="389"/>
      <c r="BX7" s="389"/>
      <c r="BY7" s="389"/>
      <c r="BZ7" s="389"/>
      <c r="CA7" s="389"/>
      <c r="CB7" s="389"/>
      <c r="CC7" s="389"/>
      <c r="CD7" s="389"/>
      <c r="CE7" s="389"/>
      <c r="CF7" s="389"/>
      <c r="CG7" s="389"/>
      <c r="CH7" s="389"/>
      <c r="CI7" s="389"/>
      <c r="CJ7" s="389"/>
      <c r="CK7" s="389"/>
      <c r="CL7" s="389"/>
      <c r="CM7" s="389"/>
      <c r="CN7" s="389"/>
      <c r="CO7" s="389"/>
      <c r="CP7" s="389"/>
      <c r="CQ7" s="389"/>
      <c r="CR7" s="389"/>
      <c r="CS7" s="389"/>
      <c r="CT7" s="389"/>
      <c r="CU7" s="389"/>
      <c r="CV7" s="389"/>
      <c r="CW7" s="389"/>
      <c r="CX7" s="389"/>
      <c r="CY7" s="389"/>
      <c r="CZ7" s="389"/>
      <c r="DA7" s="389"/>
      <c r="DB7" s="389"/>
      <c r="DC7" s="389"/>
      <c r="DD7" s="389"/>
      <c r="DE7" s="389"/>
      <c r="DF7" s="389"/>
      <c r="DG7" s="389"/>
      <c r="DH7" s="389"/>
      <c r="DI7" s="389"/>
      <c r="DJ7" s="389"/>
      <c r="DK7" s="389"/>
      <c r="DL7" s="389"/>
      <c r="DM7" s="389"/>
      <c r="DN7" s="389"/>
      <c r="DO7" s="389"/>
      <c r="DP7" s="389"/>
      <c r="DQ7" s="389"/>
      <c r="DR7" s="389"/>
      <c r="DS7" s="389"/>
    </row>
    <row r="8" spans="1:123" s="25" customFormat="1" ht="7.8" x14ac:dyDescent="0.1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</row>
    <row r="9" spans="1:123" s="23" customFormat="1" x14ac:dyDescent="0.3">
      <c r="A9" s="389" t="s">
        <v>489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89"/>
      <c r="BG9" s="389"/>
      <c r="BH9" s="389"/>
      <c r="BI9" s="389"/>
      <c r="BJ9" s="389"/>
      <c r="BK9" s="389"/>
      <c r="BL9" s="389"/>
      <c r="BM9" s="389"/>
      <c r="BN9" s="389"/>
      <c r="BO9" s="389"/>
      <c r="BP9" s="389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89"/>
      <c r="CC9" s="389"/>
      <c r="CD9" s="389"/>
      <c r="CE9" s="389"/>
      <c r="CF9" s="389"/>
      <c r="CG9" s="389"/>
      <c r="CH9" s="389"/>
      <c r="CI9" s="389"/>
      <c r="CJ9" s="389"/>
      <c r="CK9" s="389"/>
      <c r="CL9" s="389"/>
      <c r="CM9" s="389"/>
      <c r="CN9" s="389"/>
      <c r="CO9" s="389"/>
      <c r="CP9" s="389"/>
      <c r="CQ9" s="389"/>
      <c r="CR9" s="389"/>
      <c r="CS9" s="389"/>
      <c r="CT9" s="389"/>
      <c r="CU9" s="389"/>
      <c r="CV9" s="389"/>
      <c r="CW9" s="389"/>
      <c r="CX9" s="389"/>
      <c r="CY9" s="389"/>
      <c r="CZ9" s="389"/>
      <c r="DA9" s="389"/>
      <c r="DB9" s="389"/>
      <c r="DC9" s="389"/>
      <c r="DD9" s="389"/>
      <c r="DE9" s="389"/>
      <c r="DF9" s="389"/>
      <c r="DG9" s="389"/>
      <c r="DH9" s="389"/>
      <c r="DI9" s="389"/>
      <c r="DJ9" s="389"/>
      <c r="DK9" s="389"/>
      <c r="DL9" s="389"/>
      <c r="DM9" s="389"/>
      <c r="DN9" s="389"/>
      <c r="DO9" s="389"/>
      <c r="DP9" s="389"/>
      <c r="DQ9" s="389"/>
      <c r="DR9" s="389"/>
      <c r="DS9" s="389"/>
    </row>
    <row r="10" spans="1:123" s="26" customFormat="1" ht="13.2" x14ac:dyDescent="0.25"/>
    <row r="11" spans="1:123" x14ac:dyDescent="0.3">
      <c r="A11" s="23" t="s">
        <v>83</v>
      </c>
      <c r="T11" s="390" t="s">
        <v>84</v>
      </c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0"/>
      <c r="AG11" s="390"/>
      <c r="AH11" s="390"/>
      <c r="AI11" s="390"/>
      <c r="AJ11" s="390"/>
      <c r="AK11" s="390"/>
      <c r="AL11" s="390"/>
      <c r="AM11" s="390"/>
      <c r="AN11" s="390"/>
      <c r="AO11" s="390"/>
      <c r="AP11" s="390"/>
      <c r="AQ11" s="390"/>
      <c r="AR11" s="390"/>
      <c r="AS11" s="390"/>
      <c r="AT11" s="390"/>
      <c r="AU11" s="390"/>
      <c r="AV11" s="390"/>
      <c r="AW11" s="390"/>
      <c r="AX11" s="390"/>
      <c r="AY11" s="390"/>
      <c r="AZ11" s="390"/>
      <c r="BA11" s="390"/>
      <c r="BB11" s="390"/>
      <c r="BC11" s="390"/>
      <c r="BD11" s="390"/>
      <c r="BE11" s="390"/>
      <c r="BF11" s="390"/>
      <c r="BG11" s="390"/>
      <c r="BH11" s="390"/>
      <c r="BI11" s="390"/>
      <c r="BJ11" s="390"/>
      <c r="BK11" s="390"/>
      <c r="BL11" s="390"/>
      <c r="BM11" s="390"/>
      <c r="BN11" s="390"/>
      <c r="BO11" s="390"/>
      <c r="BP11" s="390"/>
      <c r="BQ11" s="390"/>
      <c r="BR11" s="390"/>
      <c r="BS11" s="390"/>
      <c r="BT11" s="390"/>
      <c r="BU11" s="390"/>
      <c r="BV11" s="390"/>
      <c r="BW11" s="390"/>
      <c r="BX11" s="390"/>
      <c r="BY11" s="390"/>
      <c r="BZ11" s="390"/>
      <c r="CA11" s="390"/>
      <c r="CB11" s="390"/>
      <c r="CC11" s="390"/>
      <c r="CD11" s="390"/>
      <c r="CE11" s="390"/>
      <c r="CF11" s="390"/>
      <c r="CG11" s="390"/>
      <c r="CH11" s="390"/>
      <c r="CI11" s="390"/>
      <c r="CJ11" s="390"/>
      <c r="CK11" s="390"/>
      <c r="CL11" s="390"/>
      <c r="CM11" s="390"/>
      <c r="CN11" s="390"/>
      <c r="CO11" s="390"/>
      <c r="CP11" s="390"/>
      <c r="CQ11" s="390"/>
      <c r="CR11" s="390"/>
      <c r="CS11" s="390"/>
      <c r="CT11" s="390"/>
      <c r="CU11" s="390"/>
      <c r="CV11" s="390"/>
      <c r="CW11" s="390"/>
      <c r="CX11" s="390"/>
      <c r="CY11" s="390"/>
      <c r="CZ11" s="390"/>
      <c r="DA11" s="390"/>
      <c r="DB11" s="390"/>
      <c r="DC11" s="390"/>
      <c r="DD11" s="390"/>
      <c r="DE11" s="390"/>
      <c r="DF11" s="390"/>
      <c r="DG11" s="390"/>
      <c r="DH11" s="390"/>
      <c r="DI11" s="390"/>
      <c r="DJ11" s="390"/>
      <c r="DK11" s="390"/>
      <c r="DL11" s="390"/>
      <c r="DM11" s="390"/>
      <c r="DN11" s="390"/>
      <c r="DO11" s="390"/>
      <c r="DP11" s="390"/>
      <c r="DQ11" s="390"/>
      <c r="DR11" s="390"/>
      <c r="DS11" s="390"/>
    </row>
    <row r="12" spans="1:123" s="27" customFormat="1" ht="7.8" x14ac:dyDescent="0.15">
      <c r="A12" s="25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3" spans="1:123" x14ac:dyDescent="0.3">
      <c r="A13" s="23" t="s">
        <v>85</v>
      </c>
      <c r="AH13" s="391" t="s">
        <v>86</v>
      </c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  <c r="DQ13" s="391"/>
      <c r="DR13" s="391"/>
      <c r="DS13" s="391"/>
    </row>
    <row r="15" spans="1:123" x14ac:dyDescent="0.3">
      <c r="A15" s="389" t="s">
        <v>87</v>
      </c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9"/>
      <c r="AL15" s="389"/>
      <c r="AM15" s="389"/>
      <c r="AN15" s="389"/>
      <c r="AO15" s="389"/>
      <c r="AP15" s="389"/>
      <c r="AQ15" s="389"/>
      <c r="AR15" s="389"/>
      <c r="AS15" s="389"/>
      <c r="AT15" s="389"/>
      <c r="AU15" s="389"/>
      <c r="AV15" s="389"/>
      <c r="AW15" s="389"/>
      <c r="AX15" s="389"/>
      <c r="AY15" s="389"/>
      <c r="AZ15" s="389"/>
      <c r="BA15" s="389"/>
      <c r="BB15" s="389"/>
      <c r="BC15" s="389"/>
      <c r="BD15" s="389"/>
      <c r="BE15" s="389"/>
      <c r="BF15" s="389"/>
      <c r="BG15" s="389"/>
      <c r="BH15" s="389"/>
      <c r="BI15" s="389"/>
      <c r="BJ15" s="389"/>
      <c r="BK15" s="389"/>
      <c r="BL15" s="389"/>
      <c r="BM15" s="389"/>
      <c r="BN15" s="389"/>
      <c r="BO15" s="389"/>
      <c r="BP15" s="389"/>
      <c r="BQ15" s="389"/>
      <c r="BR15" s="389"/>
      <c r="BS15" s="389"/>
      <c r="BT15" s="389"/>
      <c r="BU15" s="389"/>
      <c r="BV15" s="389"/>
      <c r="BW15" s="389"/>
      <c r="BX15" s="389"/>
      <c r="BY15" s="389"/>
      <c r="BZ15" s="389"/>
      <c r="CA15" s="389"/>
      <c r="CB15" s="389"/>
      <c r="CC15" s="389"/>
      <c r="CD15" s="389"/>
      <c r="CE15" s="389"/>
      <c r="CF15" s="389"/>
      <c r="CG15" s="389"/>
      <c r="CH15" s="389"/>
      <c r="CI15" s="389"/>
      <c r="CJ15" s="389"/>
      <c r="CK15" s="389"/>
      <c r="CL15" s="389"/>
      <c r="CM15" s="389"/>
      <c r="CN15" s="389"/>
      <c r="CO15" s="389"/>
      <c r="CP15" s="389"/>
      <c r="CQ15" s="389"/>
      <c r="CR15" s="389"/>
      <c r="CS15" s="389"/>
      <c r="CT15" s="389"/>
      <c r="CU15" s="389"/>
      <c r="CV15" s="389"/>
      <c r="CW15" s="389"/>
      <c r="CX15" s="389"/>
      <c r="CY15" s="389"/>
      <c r="CZ15" s="389"/>
      <c r="DA15" s="389"/>
      <c r="DB15" s="389"/>
      <c r="DC15" s="389"/>
      <c r="DD15" s="389"/>
      <c r="DE15" s="389"/>
      <c r="DF15" s="389"/>
      <c r="DG15" s="389"/>
      <c r="DH15" s="389"/>
      <c r="DI15" s="389"/>
      <c r="DJ15" s="389"/>
      <c r="DK15" s="389"/>
      <c r="DL15" s="389"/>
      <c r="DM15" s="389"/>
      <c r="DN15" s="389"/>
      <c r="DO15" s="389"/>
      <c r="DP15" s="389"/>
      <c r="DQ15" s="389"/>
      <c r="DR15" s="389"/>
      <c r="DS15" s="389"/>
    </row>
    <row r="16" spans="1:123" s="26" customFormat="1" ht="13.2" x14ac:dyDescent="0.25"/>
    <row r="17" spans="1:129" s="26" customFormat="1" ht="13.2" x14ac:dyDescent="0.25">
      <c r="A17" s="386" t="s">
        <v>88</v>
      </c>
      <c r="B17" s="387"/>
      <c r="C17" s="387"/>
      <c r="D17" s="388"/>
      <c r="E17" s="386" t="s">
        <v>89</v>
      </c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8"/>
      <c r="U17" s="386" t="s">
        <v>90</v>
      </c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8"/>
      <c r="AG17" s="392" t="s">
        <v>91</v>
      </c>
      <c r="AH17" s="393"/>
      <c r="AI17" s="393"/>
      <c r="AJ17" s="393"/>
      <c r="AK17" s="393"/>
      <c r="AL17" s="393"/>
      <c r="AM17" s="393"/>
      <c r="AN17" s="393"/>
      <c r="AO17" s="393"/>
      <c r="AP17" s="393"/>
      <c r="AQ17" s="393"/>
      <c r="AR17" s="393"/>
      <c r="AS17" s="393"/>
      <c r="AT17" s="393"/>
      <c r="AU17" s="393"/>
      <c r="AV17" s="393"/>
      <c r="AW17" s="393"/>
      <c r="AX17" s="393"/>
      <c r="AY17" s="393"/>
      <c r="AZ17" s="393"/>
      <c r="BA17" s="393"/>
      <c r="BB17" s="393"/>
      <c r="BC17" s="393"/>
      <c r="BD17" s="393"/>
      <c r="BE17" s="393"/>
      <c r="BF17" s="393"/>
      <c r="BG17" s="393"/>
      <c r="BH17" s="393"/>
      <c r="BI17" s="393"/>
      <c r="BJ17" s="393"/>
      <c r="BK17" s="393"/>
      <c r="BL17" s="393"/>
      <c r="BM17" s="393"/>
      <c r="BN17" s="393"/>
      <c r="BO17" s="393"/>
      <c r="BP17" s="393"/>
      <c r="BQ17" s="393"/>
      <c r="BR17" s="393"/>
      <c r="BS17" s="393"/>
      <c r="BT17" s="393"/>
      <c r="BU17" s="393"/>
      <c r="BV17" s="393"/>
      <c r="BW17" s="393"/>
      <c r="BX17" s="393"/>
      <c r="BY17" s="393"/>
      <c r="BZ17" s="393"/>
      <c r="CA17" s="393"/>
      <c r="CB17" s="393"/>
      <c r="CC17" s="393"/>
      <c r="CD17" s="393"/>
      <c r="CE17" s="393"/>
      <c r="CF17" s="393"/>
      <c r="CG17" s="393"/>
      <c r="CH17" s="393"/>
      <c r="CI17" s="393"/>
      <c r="CJ17" s="394"/>
      <c r="CK17" s="386" t="s">
        <v>92</v>
      </c>
      <c r="CL17" s="387"/>
      <c r="CM17" s="387"/>
      <c r="CN17" s="387"/>
      <c r="CO17" s="387"/>
      <c r="CP17" s="387"/>
      <c r="CQ17" s="387"/>
      <c r="CR17" s="387"/>
      <c r="CS17" s="387"/>
      <c r="CT17" s="387"/>
      <c r="CU17" s="388"/>
      <c r="CV17" s="386" t="s">
        <v>93</v>
      </c>
      <c r="CW17" s="387"/>
      <c r="CX17" s="387"/>
      <c r="CY17" s="387"/>
      <c r="CZ17" s="387"/>
      <c r="DA17" s="387"/>
      <c r="DB17" s="387"/>
      <c r="DC17" s="387"/>
      <c r="DD17" s="387"/>
      <c r="DE17" s="388"/>
      <c r="DF17" s="386" t="s">
        <v>94</v>
      </c>
      <c r="DG17" s="387"/>
      <c r="DH17" s="387"/>
      <c r="DI17" s="387"/>
      <c r="DJ17" s="387"/>
      <c r="DK17" s="387"/>
      <c r="DL17" s="387"/>
      <c r="DM17" s="387"/>
      <c r="DN17" s="387"/>
      <c r="DO17" s="387"/>
      <c r="DP17" s="387"/>
      <c r="DQ17" s="387"/>
      <c r="DR17" s="387"/>
      <c r="DS17" s="388"/>
    </row>
    <row r="18" spans="1:129" s="26" customFormat="1" ht="13.2" x14ac:dyDescent="0.25">
      <c r="A18" s="383" t="s">
        <v>95</v>
      </c>
      <c r="B18" s="384"/>
      <c r="C18" s="384"/>
      <c r="D18" s="385"/>
      <c r="E18" s="383" t="s">
        <v>96</v>
      </c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5"/>
      <c r="U18" s="383" t="s">
        <v>97</v>
      </c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5"/>
      <c r="AG18" s="386" t="s">
        <v>98</v>
      </c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8"/>
      <c r="AU18" s="392" t="s">
        <v>79</v>
      </c>
      <c r="AV18" s="393"/>
      <c r="AW18" s="393"/>
      <c r="AX18" s="393"/>
      <c r="AY18" s="393"/>
      <c r="AZ18" s="393"/>
      <c r="BA18" s="393"/>
      <c r="BB18" s="393"/>
      <c r="BC18" s="393"/>
      <c r="BD18" s="393"/>
      <c r="BE18" s="393"/>
      <c r="BF18" s="393"/>
      <c r="BG18" s="393"/>
      <c r="BH18" s="393"/>
      <c r="BI18" s="393"/>
      <c r="BJ18" s="393"/>
      <c r="BK18" s="393"/>
      <c r="BL18" s="393"/>
      <c r="BM18" s="393"/>
      <c r="BN18" s="393"/>
      <c r="BO18" s="393"/>
      <c r="BP18" s="393"/>
      <c r="BQ18" s="393"/>
      <c r="BR18" s="393"/>
      <c r="BS18" s="393"/>
      <c r="BT18" s="393"/>
      <c r="BU18" s="393"/>
      <c r="BV18" s="393"/>
      <c r="BW18" s="393"/>
      <c r="BX18" s="393"/>
      <c r="BY18" s="393"/>
      <c r="BZ18" s="393"/>
      <c r="CA18" s="393"/>
      <c r="CB18" s="393"/>
      <c r="CC18" s="393"/>
      <c r="CD18" s="393"/>
      <c r="CE18" s="393"/>
      <c r="CF18" s="393"/>
      <c r="CG18" s="393"/>
      <c r="CH18" s="393"/>
      <c r="CI18" s="393"/>
      <c r="CJ18" s="394"/>
      <c r="CK18" s="383" t="s">
        <v>99</v>
      </c>
      <c r="CL18" s="384"/>
      <c r="CM18" s="384"/>
      <c r="CN18" s="384"/>
      <c r="CO18" s="384"/>
      <c r="CP18" s="384"/>
      <c r="CQ18" s="384"/>
      <c r="CR18" s="384"/>
      <c r="CS18" s="384"/>
      <c r="CT18" s="384"/>
      <c r="CU18" s="385"/>
      <c r="CV18" s="383" t="s">
        <v>100</v>
      </c>
      <c r="CW18" s="384"/>
      <c r="CX18" s="384"/>
      <c r="CY18" s="384"/>
      <c r="CZ18" s="384"/>
      <c r="DA18" s="384"/>
      <c r="DB18" s="384"/>
      <c r="DC18" s="384"/>
      <c r="DD18" s="384"/>
      <c r="DE18" s="385"/>
      <c r="DF18" s="383" t="s">
        <v>101</v>
      </c>
      <c r="DG18" s="384"/>
      <c r="DH18" s="384"/>
      <c r="DI18" s="384"/>
      <c r="DJ18" s="384"/>
      <c r="DK18" s="384"/>
      <c r="DL18" s="384"/>
      <c r="DM18" s="384"/>
      <c r="DN18" s="384"/>
      <c r="DO18" s="384"/>
      <c r="DP18" s="384"/>
      <c r="DQ18" s="384"/>
      <c r="DR18" s="384"/>
      <c r="DS18" s="385"/>
    </row>
    <row r="19" spans="1:129" s="26" customFormat="1" ht="13.2" x14ac:dyDescent="0.25">
      <c r="A19" s="383"/>
      <c r="B19" s="384"/>
      <c r="C19" s="384"/>
      <c r="D19" s="385"/>
      <c r="E19" s="383" t="s">
        <v>102</v>
      </c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5"/>
      <c r="U19" s="383" t="s">
        <v>103</v>
      </c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5"/>
      <c r="AG19" s="383"/>
      <c r="AH19" s="384"/>
      <c r="AI19" s="384"/>
      <c r="AJ19" s="384"/>
      <c r="AK19" s="384"/>
      <c r="AL19" s="384"/>
      <c r="AM19" s="384"/>
      <c r="AN19" s="384"/>
      <c r="AO19" s="384"/>
      <c r="AP19" s="384"/>
      <c r="AQ19" s="384"/>
      <c r="AR19" s="384"/>
      <c r="AS19" s="384"/>
      <c r="AT19" s="385"/>
      <c r="AU19" s="386" t="s">
        <v>104</v>
      </c>
      <c r="AV19" s="387"/>
      <c r="AW19" s="387"/>
      <c r="AX19" s="387"/>
      <c r="AY19" s="387"/>
      <c r="AZ19" s="387"/>
      <c r="BA19" s="387"/>
      <c r="BB19" s="387"/>
      <c r="BC19" s="387"/>
      <c r="BD19" s="387"/>
      <c r="BE19" s="387"/>
      <c r="BF19" s="387"/>
      <c r="BG19" s="387"/>
      <c r="BH19" s="388"/>
      <c r="BI19" s="386" t="s">
        <v>105</v>
      </c>
      <c r="BJ19" s="387"/>
      <c r="BK19" s="387"/>
      <c r="BL19" s="387"/>
      <c r="BM19" s="387"/>
      <c r="BN19" s="387"/>
      <c r="BO19" s="387"/>
      <c r="BP19" s="387"/>
      <c r="BQ19" s="387"/>
      <c r="BR19" s="387"/>
      <c r="BS19" s="387"/>
      <c r="BT19" s="387"/>
      <c r="BU19" s="387"/>
      <c r="BV19" s="388"/>
      <c r="BW19" s="386" t="s">
        <v>105</v>
      </c>
      <c r="BX19" s="387"/>
      <c r="BY19" s="387"/>
      <c r="BZ19" s="387"/>
      <c r="CA19" s="387"/>
      <c r="CB19" s="387"/>
      <c r="CC19" s="387"/>
      <c r="CD19" s="387"/>
      <c r="CE19" s="387"/>
      <c r="CF19" s="387"/>
      <c r="CG19" s="387"/>
      <c r="CH19" s="387"/>
      <c r="CI19" s="387"/>
      <c r="CJ19" s="388"/>
      <c r="CK19" s="383" t="s">
        <v>106</v>
      </c>
      <c r="CL19" s="384"/>
      <c r="CM19" s="384"/>
      <c r="CN19" s="384"/>
      <c r="CO19" s="384"/>
      <c r="CP19" s="384"/>
      <c r="CQ19" s="384"/>
      <c r="CR19" s="384"/>
      <c r="CS19" s="384"/>
      <c r="CT19" s="384"/>
      <c r="CU19" s="385"/>
      <c r="CV19" s="383" t="s">
        <v>107</v>
      </c>
      <c r="CW19" s="384"/>
      <c r="CX19" s="384"/>
      <c r="CY19" s="384"/>
      <c r="CZ19" s="384"/>
      <c r="DA19" s="384"/>
      <c r="DB19" s="384"/>
      <c r="DC19" s="384"/>
      <c r="DD19" s="384"/>
      <c r="DE19" s="385"/>
      <c r="DF19" s="383" t="s">
        <v>108</v>
      </c>
      <c r="DG19" s="384"/>
      <c r="DH19" s="384"/>
      <c r="DI19" s="384"/>
      <c r="DJ19" s="384"/>
      <c r="DK19" s="384"/>
      <c r="DL19" s="384"/>
      <c r="DM19" s="384"/>
      <c r="DN19" s="384"/>
      <c r="DO19" s="384"/>
      <c r="DP19" s="384"/>
      <c r="DQ19" s="384"/>
      <c r="DR19" s="384"/>
      <c r="DS19" s="385"/>
    </row>
    <row r="20" spans="1:129" s="26" customFormat="1" ht="13.2" x14ac:dyDescent="0.25">
      <c r="A20" s="383"/>
      <c r="B20" s="384"/>
      <c r="C20" s="384"/>
      <c r="D20" s="385"/>
      <c r="E20" s="383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5"/>
      <c r="U20" s="383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5"/>
      <c r="AG20" s="383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5"/>
      <c r="AU20" s="383" t="s">
        <v>106</v>
      </c>
      <c r="AV20" s="384"/>
      <c r="AW20" s="384"/>
      <c r="AX20" s="384"/>
      <c r="AY20" s="384"/>
      <c r="AZ20" s="384"/>
      <c r="BA20" s="384"/>
      <c r="BB20" s="384"/>
      <c r="BC20" s="384"/>
      <c r="BD20" s="384"/>
      <c r="BE20" s="384"/>
      <c r="BF20" s="384"/>
      <c r="BG20" s="384"/>
      <c r="BH20" s="385"/>
      <c r="BI20" s="383" t="s">
        <v>109</v>
      </c>
      <c r="BJ20" s="384"/>
      <c r="BK20" s="384"/>
      <c r="BL20" s="384"/>
      <c r="BM20" s="384"/>
      <c r="BN20" s="384"/>
      <c r="BO20" s="384"/>
      <c r="BP20" s="384"/>
      <c r="BQ20" s="384"/>
      <c r="BR20" s="384"/>
      <c r="BS20" s="384"/>
      <c r="BT20" s="384"/>
      <c r="BU20" s="384"/>
      <c r="BV20" s="385"/>
      <c r="BW20" s="383" t="s">
        <v>110</v>
      </c>
      <c r="BX20" s="384"/>
      <c r="BY20" s="384"/>
      <c r="BZ20" s="384"/>
      <c r="CA20" s="384"/>
      <c r="CB20" s="384"/>
      <c r="CC20" s="384"/>
      <c r="CD20" s="384"/>
      <c r="CE20" s="384"/>
      <c r="CF20" s="384"/>
      <c r="CG20" s="384"/>
      <c r="CH20" s="384"/>
      <c r="CI20" s="384"/>
      <c r="CJ20" s="385"/>
      <c r="CK20" s="383" t="s">
        <v>111</v>
      </c>
      <c r="CL20" s="384"/>
      <c r="CM20" s="384"/>
      <c r="CN20" s="384"/>
      <c r="CO20" s="384"/>
      <c r="CP20" s="384"/>
      <c r="CQ20" s="384"/>
      <c r="CR20" s="384"/>
      <c r="CS20" s="384"/>
      <c r="CT20" s="384"/>
      <c r="CU20" s="385"/>
      <c r="CV20" s="383"/>
      <c r="CW20" s="384"/>
      <c r="CX20" s="384"/>
      <c r="CY20" s="384"/>
      <c r="CZ20" s="384"/>
      <c r="DA20" s="384"/>
      <c r="DB20" s="384"/>
      <c r="DC20" s="384"/>
      <c r="DD20" s="384"/>
      <c r="DE20" s="385"/>
      <c r="DF20" s="383" t="s">
        <v>112</v>
      </c>
      <c r="DG20" s="384"/>
      <c r="DH20" s="384"/>
      <c r="DI20" s="384"/>
      <c r="DJ20" s="384"/>
      <c r="DK20" s="384"/>
      <c r="DL20" s="384"/>
      <c r="DM20" s="384"/>
      <c r="DN20" s="384"/>
      <c r="DO20" s="384"/>
      <c r="DP20" s="384"/>
      <c r="DQ20" s="384"/>
      <c r="DR20" s="384"/>
      <c r="DS20" s="385"/>
    </row>
    <row r="21" spans="1:129" s="26" customFormat="1" ht="13.2" x14ac:dyDescent="0.25">
      <c r="A21" s="383"/>
      <c r="B21" s="384"/>
      <c r="C21" s="384"/>
      <c r="D21" s="385"/>
      <c r="E21" s="383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5"/>
      <c r="U21" s="383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5"/>
      <c r="AG21" s="383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5"/>
      <c r="AU21" s="383" t="s">
        <v>113</v>
      </c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85"/>
      <c r="BI21" s="383" t="s">
        <v>114</v>
      </c>
      <c r="BJ21" s="384"/>
      <c r="BK21" s="384"/>
      <c r="BL21" s="384"/>
      <c r="BM21" s="384"/>
      <c r="BN21" s="384"/>
      <c r="BO21" s="384"/>
      <c r="BP21" s="384"/>
      <c r="BQ21" s="384"/>
      <c r="BR21" s="384"/>
      <c r="BS21" s="384"/>
      <c r="BT21" s="384"/>
      <c r="BU21" s="384"/>
      <c r="BV21" s="385"/>
      <c r="BW21" s="383" t="s">
        <v>114</v>
      </c>
      <c r="BX21" s="384"/>
      <c r="BY21" s="384"/>
      <c r="BZ21" s="384"/>
      <c r="CA21" s="384"/>
      <c r="CB21" s="384"/>
      <c r="CC21" s="384"/>
      <c r="CD21" s="384"/>
      <c r="CE21" s="384"/>
      <c r="CF21" s="384"/>
      <c r="CG21" s="384"/>
      <c r="CH21" s="384"/>
      <c r="CI21" s="384"/>
      <c r="CJ21" s="385"/>
      <c r="CK21" s="383"/>
      <c r="CL21" s="384"/>
      <c r="CM21" s="384"/>
      <c r="CN21" s="384"/>
      <c r="CO21" s="384"/>
      <c r="CP21" s="384"/>
      <c r="CQ21" s="384"/>
      <c r="CR21" s="384"/>
      <c r="CS21" s="384"/>
      <c r="CT21" s="384"/>
      <c r="CU21" s="385"/>
      <c r="CV21" s="383"/>
      <c r="CW21" s="384"/>
      <c r="CX21" s="384"/>
      <c r="CY21" s="384"/>
      <c r="CZ21" s="384"/>
      <c r="DA21" s="384"/>
      <c r="DB21" s="384"/>
      <c r="DC21" s="384"/>
      <c r="DD21" s="384"/>
      <c r="DE21" s="385"/>
      <c r="DF21" s="383" t="s">
        <v>115</v>
      </c>
      <c r="DG21" s="384"/>
      <c r="DH21" s="384"/>
      <c r="DI21" s="384"/>
      <c r="DJ21" s="384"/>
      <c r="DK21" s="384"/>
      <c r="DL21" s="384"/>
      <c r="DM21" s="384"/>
      <c r="DN21" s="384"/>
      <c r="DO21" s="384"/>
      <c r="DP21" s="384"/>
      <c r="DQ21" s="384"/>
      <c r="DR21" s="384"/>
      <c r="DS21" s="385"/>
    </row>
    <row r="22" spans="1:129" s="26" customFormat="1" ht="13.2" x14ac:dyDescent="0.25">
      <c r="A22" s="392">
        <v>1</v>
      </c>
      <c r="B22" s="393"/>
      <c r="C22" s="393"/>
      <c r="D22" s="394"/>
      <c r="E22" s="392">
        <v>2</v>
      </c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4"/>
      <c r="U22" s="392">
        <v>3</v>
      </c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4"/>
      <c r="AG22" s="392">
        <v>4</v>
      </c>
      <c r="AH22" s="393"/>
      <c r="AI22" s="393"/>
      <c r="AJ22" s="393"/>
      <c r="AK22" s="393"/>
      <c r="AL22" s="393"/>
      <c r="AM22" s="393"/>
      <c r="AN22" s="393"/>
      <c r="AO22" s="393"/>
      <c r="AP22" s="393"/>
      <c r="AQ22" s="393"/>
      <c r="AR22" s="393"/>
      <c r="AS22" s="393"/>
      <c r="AT22" s="394"/>
      <c r="AU22" s="392">
        <v>5</v>
      </c>
      <c r="AV22" s="393"/>
      <c r="AW22" s="393"/>
      <c r="AX22" s="393"/>
      <c r="AY22" s="393"/>
      <c r="AZ22" s="393"/>
      <c r="BA22" s="393"/>
      <c r="BB22" s="393"/>
      <c r="BC22" s="393"/>
      <c r="BD22" s="393"/>
      <c r="BE22" s="393"/>
      <c r="BF22" s="393"/>
      <c r="BG22" s="393"/>
      <c r="BH22" s="394"/>
      <c r="BI22" s="392">
        <v>6</v>
      </c>
      <c r="BJ22" s="393"/>
      <c r="BK22" s="393"/>
      <c r="BL22" s="393"/>
      <c r="BM22" s="393"/>
      <c r="BN22" s="393"/>
      <c r="BO22" s="393"/>
      <c r="BP22" s="393"/>
      <c r="BQ22" s="393"/>
      <c r="BR22" s="393"/>
      <c r="BS22" s="393"/>
      <c r="BT22" s="393"/>
      <c r="BU22" s="393"/>
      <c r="BV22" s="394"/>
      <c r="BW22" s="392">
        <v>7</v>
      </c>
      <c r="BX22" s="393"/>
      <c r="BY22" s="393"/>
      <c r="BZ22" s="393"/>
      <c r="CA22" s="393"/>
      <c r="CB22" s="393"/>
      <c r="CC22" s="393"/>
      <c r="CD22" s="393"/>
      <c r="CE22" s="393"/>
      <c r="CF22" s="393"/>
      <c r="CG22" s="393"/>
      <c r="CH22" s="393"/>
      <c r="CI22" s="393"/>
      <c r="CJ22" s="394"/>
      <c r="CK22" s="392">
        <v>8</v>
      </c>
      <c r="CL22" s="393"/>
      <c r="CM22" s="393"/>
      <c r="CN22" s="393"/>
      <c r="CO22" s="393"/>
      <c r="CP22" s="393"/>
      <c r="CQ22" s="393"/>
      <c r="CR22" s="393"/>
      <c r="CS22" s="393"/>
      <c r="CT22" s="393"/>
      <c r="CU22" s="394"/>
      <c r="CV22" s="392">
        <v>9</v>
      </c>
      <c r="CW22" s="393"/>
      <c r="CX22" s="393"/>
      <c r="CY22" s="393"/>
      <c r="CZ22" s="393"/>
      <c r="DA22" s="393"/>
      <c r="DB22" s="393"/>
      <c r="DC22" s="393"/>
      <c r="DD22" s="393"/>
      <c r="DE22" s="394"/>
      <c r="DF22" s="392">
        <v>10</v>
      </c>
      <c r="DG22" s="393"/>
      <c r="DH22" s="393"/>
      <c r="DI22" s="393"/>
      <c r="DJ22" s="393"/>
      <c r="DK22" s="393"/>
      <c r="DL22" s="393"/>
      <c r="DM22" s="393"/>
      <c r="DN22" s="393"/>
      <c r="DO22" s="393"/>
      <c r="DP22" s="393"/>
      <c r="DQ22" s="393"/>
      <c r="DR22" s="393"/>
      <c r="DS22" s="394"/>
    </row>
    <row r="23" spans="1:129" s="26" customFormat="1" ht="39" customHeight="1" x14ac:dyDescent="0.25">
      <c r="A23" s="392">
        <v>1</v>
      </c>
      <c r="B23" s="393"/>
      <c r="C23" s="393"/>
      <c r="D23" s="394"/>
      <c r="E23" s="395" t="s">
        <v>116</v>
      </c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7"/>
      <c r="U23" s="392">
        <v>3</v>
      </c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4"/>
      <c r="AG23" s="398">
        <f>AU23+BI23+BW23</f>
        <v>24376.07</v>
      </c>
      <c r="AH23" s="399"/>
      <c r="AI23" s="399"/>
      <c r="AJ23" s="399"/>
      <c r="AK23" s="399"/>
      <c r="AL23" s="399"/>
      <c r="AM23" s="399"/>
      <c r="AN23" s="399"/>
      <c r="AO23" s="399"/>
      <c r="AP23" s="399"/>
      <c r="AQ23" s="399"/>
      <c r="AR23" s="399"/>
      <c r="AS23" s="399"/>
      <c r="AT23" s="400"/>
      <c r="AU23" s="398">
        <v>12847.66</v>
      </c>
      <c r="AV23" s="399"/>
      <c r="AW23" s="399"/>
      <c r="AX23" s="399"/>
      <c r="AY23" s="399"/>
      <c r="AZ23" s="399"/>
      <c r="BA23" s="399"/>
      <c r="BB23" s="399"/>
      <c r="BC23" s="399"/>
      <c r="BD23" s="399"/>
      <c r="BE23" s="399"/>
      <c r="BF23" s="399"/>
      <c r="BG23" s="399"/>
      <c r="BH23" s="400"/>
      <c r="BI23" s="398"/>
      <c r="BJ23" s="399"/>
      <c r="BK23" s="399"/>
      <c r="BL23" s="399"/>
      <c r="BM23" s="399"/>
      <c r="BN23" s="399"/>
      <c r="BO23" s="399"/>
      <c r="BP23" s="399"/>
      <c r="BQ23" s="399"/>
      <c r="BR23" s="399"/>
      <c r="BS23" s="399"/>
      <c r="BT23" s="399"/>
      <c r="BU23" s="399"/>
      <c r="BV23" s="400"/>
      <c r="BW23" s="398">
        <v>11528.41</v>
      </c>
      <c r="BX23" s="399"/>
      <c r="BY23" s="399"/>
      <c r="BZ23" s="399"/>
      <c r="CA23" s="399"/>
      <c r="CB23" s="399"/>
      <c r="CC23" s="399"/>
      <c r="CD23" s="399"/>
      <c r="CE23" s="399"/>
      <c r="CF23" s="399"/>
      <c r="CG23" s="399"/>
      <c r="CH23" s="399"/>
      <c r="CI23" s="399"/>
      <c r="CJ23" s="400"/>
      <c r="CK23" s="392">
        <v>25</v>
      </c>
      <c r="CL23" s="393"/>
      <c r="CM23" s="393"/>
      <c r="CN23" s="393"/>
      <c r="CO23" s="393"/>
      <c r="CP23" s="393"/>
      <c r="CQ23" s="393"/>
      <c r="CR23" s="393"/>
      <c r="CS23" s="393"/>
      <c r="CT23" s="393"/>
      <c r="CU23" s="394"/>
      <c r="CV23" s="392">
        <v>15</v>
      </c>
      <c r="CW23" s="393"/>
      <c r="CX23" s="393"/>
      <c r="CY23" s="393"/>
      <c r="CZ23" s="393"/>
      <c r="DA23" s="393"/>
      <c r="DB23" s="393"/>
      <c r="DC23" s="393"/>
      <c r="DD23" s="393"/>
      <c r="DE23" s="394"/>
      <c r="DF23" s="401">
        <f>(U23*((AU23*(1+CK23/100)+BW23+BI23)*(1+CV23/100))*12)</f>
        <v>1142142.5789999999</v>
      </c>
      <c r="DG23" s="402"/>
      <c r="DH23" s="402"/>
      <c r="DI23" s="402"/>
      <c r="DJ23" s="402"/>
      <c r="DK23" s="402"/>
      <c r="DL23" s="402"/>
      <c r="DM23" s="402"/>
      <c r="DN23" s="402"/>
      <c r="DO23" s="402"/>
      <c r="DP23" s="402"/>
      <c r="DQ23" s="402"/>
      <c r="DR23" s="402"/>
      <c r="DS23" s="403"/>
      <c r="DY23" s="26">
        <f>DF23/U23/12</f>
        <v>31726.182749999996</v>
      </c>
    </row>
    <row r="24" spans="1:129" s="26" customFormat="1" ht="12.75" customHeight="1" x14ac:dyDescent="0.25">
      <c r="A24" s="392">
        <v>2</v>
      </c>
      <c r="B24" s="393"/>
      <c r="C24" s="393"/>
      <c r="D24" s="394"/>
      <c r="E24" s="395" t="s">
        <v>380</v>
      </c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7"/>
      <c r="U24" s="407">
        <v>17</v>
      </c>
      <c r="V24" s="408"/>
      <c r="W24" s="408"/>
      <c r="X24" s="408"/>
      <c r="Y24" s="408"/>
      <c r="Z24" s="408"/>
      <c r="AA24" s="408"/>
      <c r="AB24" s="408"/>
      <c r="AC24" s="408"/>
      <c r="AD24" s="408"/>
      <c r="AE24" s="408"/>
      <c r="AF24" s="409"/>
      <c r="AG24" s="404">
        <f>AU24+BI24+BW24</f>
        <v>21610.239999999998</v>
      </c>
      <c r="AH24" s="405"/>
      <c r="AI24" s="405"/>
      <c r="AJ24" s="405"/>
      <c r="AK24" s="405"/>
      <c r="AL24" s="405"/>
      <c r="AM24" s="405"/>
      <c r="AN24" s="405"/>
      <c r="AO24" s="405"/>
      <c r="AP24" s="405"/>
      <c r="AQ24" s="405"/>
      <c r="AR24" s="405"/>
      <c r="AS24" s="405"/>
      <c r="AT24" s="406"/>
      <c r="AU24" s="404">
        <v>17829.57</v>
      </c>
      <c r="AV24" s="405"/>
      <c r="AW24" s="405"/>
      <c r="AX24" s="405"/>
      <c r="AY24" s="405"/>
      <c r="AZ24" s="405"/>
      <c r="BA24" s="405"/>
      <c r="BB24" s="405"/>
      <c r="BC24" s="405"/>
      <c r="BD24" s="405"/>
      <c r="BE24" s="405"/>
      <c r="BF24" s="405"/>
      <c r="BG24" s="405"/>
      <c r="BH24" s="406"/>
      <c r="BI24" s="404">
        <v>2312.46</v>
      </c>
      <c r="BJ24" s="405"/>
      <c r="BK24" s="405"/>
      <c r="BL24" s="405"/>
      <c r="BM24" s="405"/>
      <c r="BN24" s="405"/>
      <c r="BO24" s="405"/>
      <c r="BP24" s="405"/>
      <c r="BQ24" s="405"/>
      <c r="BR24" s="405"/>
      <c r="BS24" s="405"/>
      <c r="BT24" s="405"/>
      <c r="BU24" s="405"/>
      <c r="BV24" s="406"/>
      <c r="BW24" s="404">
        <v>1468.21</v>
      </c>
      <c r="BX24" s="405"/>
      <c r="BY24" s="405"/>
      <c r="BZ24" s="405"/>
      <c r="CA24" s="405"/>
      <c r="CB24" s="405"/>
      <c r="CC24" s="405"/>
      <c r="CD24" s="405"/>
      <c r="CE24" s="405"/>
      <c r="CF24" s="405"/>
      <c r="CG24" s="405"/>
      <c r="CH24" s="405"/>
      <c r="CI24" s="405"/>
      <c r="CJ24" s="406"/>
      <c r="CK24" s="407">
        <v>25</v>
      </c>
      <c r="CL24" s="408"/>
      <c r="CM24" s="408"/>
      <c r="CN24" s="408"/>
      <c r="CO24" s="408"/>
      <c r="CP24" s="408"/>
      <c r="CQ24" s="408"/>
      <c r="CR24" s="408"/>
      <c r="CS24" s="408"/>
      <c r="CT24" s="408"/>
      <c r="CU24" s="409"/>
      <c r="CV24" s="407">
        <v>15</v>
      </c>
      <c r="CW24" s="408"/>
      <c r="CX24" s="408"/>
      <c r="CY24" s="408"/>
      <c r="CZ24" s="408"/>
      <c r="DA24" s="408"/>
      <c r="DB24" s="408"/>
      <c r="DC24" s="408"/>
      <c r="DD24" s="408"/>
      <c r="DE24" s="409"/>
      <c r="DF24" s="410">
        <f t="shared" ref="DF24" si="0">(U24*((AU24*(1+CK24/100)+BW24+BI24)*(1+CV24/100))*12)</f>
        <v>6115466.5844999999</v>
      </c>
      <c r="DG24" s="411"/>
      <c r="DH24" s="411"/>
      <c r="DI24" s="411"/>
      <c r="DJ24" s="411"/>
      <c r="DK24" s="411"/>
      <c r="DL24" s="411"/>
      <c r="DM24" s="411"/>
      <c r="DN24" s="411"/>
      <c r="DO24" s="411"/>
      <c r="DP24" s="411"/>
      <c r="DQ24" s="411"/>
      <c r="DR24" s="411"/>
      <c r="DS24" s="412"/>
      <c r="DY24" s="26">
        <f t="shared" ref="DY24:DY25" si="1">DF24/U24/12</f>
        <v>29977.777375000001</v>
      </c>
    </row>
    <row r="25" spans="1:129" s="26" customFormat="1" ht="25.5" customHeight="1" x14ac:dyDescent="0.25">
      <c r="A25" s="392">
        <v>3</v>
      </c>
      <c r="B25" s="393"/>
      <c r="C25" s="393"/>
      <c r="D25" s="394"/>
      <c r="E25" s="395" t="s">
        <v>381</v>
      </c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7"/>
      <c r="U25" s="407">
        <v>3</v>
      </c>
      <c r="V25" s="408"/>
      <c r="W25" s="408"/>
      <c r="X25" s="408"/>
      <c r="Y25" s="408"/>
      <c r="Z25" s="408"/>
      <c r="AA25" s="408"/>
      <c r="AB25" s="408"/>
      <c r="AC25" s="408"/>
      <c r="AD25" s="408"/>
      <c r="AE25" s="408"/>
      <c r="AF25" s="409"/>
      <c r="AG25" s="404">
        <f>AU25+BI25+BW25</f>
        <v>14861.27</v>
      </c>
      <c r="AH25" s="405"/>
      <c r="AI25" s="405"/>
      <c r="AJ25" s="405"/>
      <c r="AK25" s="405"/>
      <c r="AL25" s="405"/>
      <c r="AM25" s="405"/>
      <c r="AN25" s="405"/>
      <c r="AO25" s="405"/>
      <c r="AP25" s="405"/>
      <c r="AQ25" s="405"/>
      <c r="AR25" s="405"/>
      <c r="AS25" s="405"/>
      <c r="AT25" s="406"/>
      <c r="AU25" s="404">
        <v>9104.66</v>
      </c>
      <c r="AV25" s="405"/>
      <c r="AW25" s="405"/>
      <c r="AX25" s="405"/>
      <c r="AY25" s="405"/>
      <c r="AZ25" s="405"/>
      <c r="BA25" s="405"/>
      <c r="BB25" s="405"/>
      <c r="BC25" s="405"/>
      <c r="BD25" s="405"/>
      <c r="BE25" s="405"/>
      <c r="BF25" s="405"/>
      <c r="BG25" s="405"/>
      <c r="BH25" s="406"/>
      <c r="BI25" s="404">
        <v>253.42</v>
      </c>
      <c r="BJ25" s="405"/>
      <c r="BK25" s="405"/>
      <c r="BL25" s="405"/>
      <c r="BM25" s="405"/>
      <c r="BN25" s="405"/>
      <c r="BO25" s="405"/>
      <c r="BP25" s="405"/>
      <c r="BQ25" s="405"/>
      <c r="BR25" s="405"/>
      <c r="BS25" s="405"/>
      <c r="BT25" s="405"/>
      <c r="BU25" s="405"/>
      <c r="BV25" s="406"/>
      <c r="BW25" s="404">
        <v>5503.19</v>
      </c>
      <c r="BX25" s="405"/>
      <c r="BY25" s="405"/>
      <c r="BZ25" s="405"/>
      <c r="CA25" s="405"/>
      <c r="CB25" s="405"/>
      <c r="CC25" s="405"/>
      <c r="CD25" s="405"/>
      <c r="CE25" s="405"/>
      <c r="CF25" s="405"/>
      <c r="CG25" s="405"/>
      <c r="CH25" s="405"/>
      <c r="CI25" s="405"/>
      <c r="CJ25" s="406"/>
      <c r="CK25" s="407">
        <v>0</v>
      </c>
      <c r="CL25" s="408"/>
      <c r="CM25" s="408"/>
      <c r="CN25" s="408"/>
      <c r="CO25" s="408"/>
      <c r="CP25" s="408"/>
      <c r="CQ25" s="408"/>
      <c r="CR25" s="408"/>
      <c r="CS25" s="408"/>
      <c r="CT25" s="408"/>
      <c r="CU25" s="409"/>
      <c r="CV25" s="407">
        <v>15</v>
      </c>
      <c r="CW25" s="408"/>
      <c r="CX25" s="408"/>
      <c r="CY25" s="408"/>
      <c r="CZ25" s="408"/>
      <c r="DA25" s="408"/>
      <c r="DB25" s="408"/>
      <c r="DC25" s="408"/>
      <c r="DD25" s="408"/>
      <c r="DE25" s="409"/>
      <c r="DF25" s="410">
        <f>(U25*((AU25*(1+CK25/100)+BW25+BI25)*(1+CV25/100))*12)</f>
        <v>615256.57799999986</v>
      </c>
      <c r="DG25" s="411"/>
      <c r="DH25" s="411"/>
      <c r="DI25" s="411"/>
      <c r="DJ25" s="411"/>
      <c r="DK25" s="411"/>
      <c r="DL25" s="411"/>
      <c r="DM25" s="411"/>
      <c r="DN25" s="411"/>
      <c r="DO25" s="411"/>
      <c r="DP25" s="411"/>
      <c r="DQ25" s="411"/>
      <c r="DR25" s="411"/>
      <c r="DS25" s="412"/>
      <c r="DY25" s="26">
        <f t="shared" si="1"/>
        <v>17090.460499999997</v>
      </c>
    </row>
    <row r="26" spans="1:129" s="26" customFormat="1" ht="25.5" customHeight="1" x14ac:dyDescent="0.25">
      <c r="A26" s="392">
        <v>4</v>
      </c>
      <c r="B26" s="393"/>
      <c r="C26" s="393"/>
      <c r="D26" s="394"/>
      <c r="E26" s="395" t="s">
        <v>119</v>
      </c>
      <c r="F26" s="396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7"/>
      <c r="U26" s="407">
        <v>6</v>
      </c>
      <c r="V26" s="408"/>
      <c r="W26" s="408"/>
      <c r="X26" s="408"/>
      <c r="Y26" s="408"/>
      <c r="Z26" s="408"/>
      <c r="AA26" s="408"/>
      <c r="AB26" s="408"/>
      <c r="AC26" s="408"/>
      <c r="AD26" s="408"/>
      <c r="AE26" s="408"/>
      <c r="AF26" s="409"/>
      <c r="AG26" s="404">
        <f>AU26+BI26+BW26</f>
        <v>18967.97</v>
      </c>
      <c r="AH26" s="405"/>
      <c r="AI26" s="405"/>
      <c r="AJ26" s="405"/>
      <c r="AK26" s="405"/>
      <c r="AL26" s="405"/>
      <c r="AM26" s="405"/>
      <c r="AN26" s="405"/>
      <c r="AO26" s="405"/>
      <c r="AP26" s="405"/>
      <c r="AQ26" s="405"/>
      <c r="AR26" s="405"/>
      <c r="AS26" s="405"/>
      <c r="AT26" s="406"/>
      <c r="AU26" s="404">
        <v>11251.5</v>
      </c>
      <c r="AV26" s="405"/>
      <c r="AW26" s="405"/>
      <c r="AX26" s="405"/>
      <c r="AY26" s="405"/>
      <c r="AZ26" s="405"/>
      <c r="BA26" s="405"/>
      <c r="BB26" s="405"/>
      <c r="BC26" s="405"/>
      <c r="BD26" s="405"/>
      <c r="BE26" s="405"/>
      <c r="BF26" s="405"/>
      <c r="BG26" s="405"/>
      <c r="BH26" s="406"/>
      <c r="BI26" s="404">
        <v>133.88</v>
      </c>
      <c r="BJ26" s="405"/>
      <c r="BK26" s="405"/>
      <c r="BL26" s="405"/>
      <c r="BM26" s="405"/>
      <c r="BN26" s="405"/>
      <c r="BO26" s="405"/>
      <c r="BP26" s="405"/>
      <c r="BQ26" s="405"/>
      <c r="BR26" s="405"/>
      <c r="BS26" s="405"/>
      <c r="BT26" s="405"/>
      <c r="BU26" s="405"/>
      <c r="BV26" s="406"/>
      <c r="BW26" s="404">
        <v>7582.59</v>
      </c>
      <c r="BX26" s="405"/>
      <c r="BY26" s="405"/>
      <c r="BZ26" s="405"/>
      <c r="CA26" s="405"/>
      <c r="CB26" s="405"/>
      <c r="CC26" s="405"/>
      <c r="CD26" s="405"/>
      <c r="CE26" s="405"/>
      <c r="CF26" s="405"/>
      <c r="CG26" s="405"/>
      <c r="CH26" s="405"/>
      <c r="CI26" s="405"/>
      <c r="CJ26" s="406"/>
      <c r="CK26" s="407">
        <v>0</v>
      </c>
      <c r="CL26" s="408"/>
      <c r="CM26" s="408"/>
      <c r="CN26" s="408"/>
      <c r="CO26" s="408"/>
      <c r="CP26" s="408"/>
      <c r="CQ26" s="408"/>
      <c r="CR26" s="408"/>
      <c r="CS26" s="408"/>
      <c r="CT26" s="408"/>
      <c r="CU26" s="409"/>
      <c r="CV26" s="407">
        <v>15</v>
      </c>
      <c r="CW26" s="408"/>
      <c r="CX26" s="408"/>
      <c r="CY26" s="408"/>
      <c r="CZ26" s="408"/>
      <c r="DA26" s="408"/>
      <c r="DB26" s="408"/>
      <c r="DC26" s="408"/>
      <c r="DD26" s="408"/>
      <c r="DE26" s="409"/>
      <c r="DF26" s="410">
        <f>(U26*((AU26*(1+CK26/100)+BW26+BI26)*(1+CV26/100))*12)</f>
        <v>1570547.9159999997</v>
      </c>
      <c r="DG26" s="411"/>
      <c r="DH26" s="411"/>
      <c r="DI26" s="411"/>
      <c r="DJ26" s="411"/>
      <c r="DK26" s="411"/>
      <c r="DL26" s="411"/>
      <c r="DM26" s="411"/>
      <c r="DN26" s="411"/>
      <c r="DO26" s="411"/>
      <c r="DP26" s="411"/>
      <c r="DQ26" s="411"/>
      <c r="DR26" s="411"/>
      <c r="DS26" s="412"/>
    </row>
    <row r="27" spans="1:129" s="26" customFormat="1" ht="13.2" x14ac:dyDescent="0.25">
      <c r="A27" s="413" t="s">
        <v>120</v>
      </c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5"/>
      <c r="U27" s="407">
        <f>SUM(U23:AF26)</f>
        <v>29</v>
      </c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9"/>
      <c r="AG27" s="407"/>
      <c r="AH27" s="408"/>
      <c r="AI27" s="408"/>
      <c r="AJ27" s="408"/>
      <c r="AK27" s="408"/>
      <c r="AL27" s="408"/>
      <c r="AM27" s="408"/>
      <c r="AN27" s="408"/>
      <c r="AO27" s="408"/>
      <c r="AP27" s="408"/>
      <c r="AQ27" s="408"/>
      <c r="AR27" s="408"/>
      <c r="AS27" s="408"/>
      <c r="AT27" s="409"/>
      <c r="AU27" s="407" t="s">
        <v>9</v>
      </c>
      <c r="AV27" s="408"/>
      <c r="AW27" s="408"/>
      <c r="AX27" s="408"/>
      <c r="AY27" s="408"/>
      <c r="AZ27" s="408"/>
      <c r="BA27" s="408"/>
      <c r="BB27" s="408"/>
      <c r="BC27" s="408"/>
      <c r="BD27" s="408"/>
      <c r="BE27" s="408"/>
      <c r="BF27" s="408"/>
      <c r="BG27" s="408"/>
      <c r="BH27" s="409"/>
      <c r="BI27" s="407" t="s">
        <v>9</v>
      </c>
      <c r="BJ27" s="408"/>
      <c r="BK27" s="408"/>
      <c r="BL27" s="408"/>
      <c r="BM27" s="408"/>
      <c r="BN27" s="408"/>
      <c r="BO27" s="408"/>
      <c r="BP27" s="408"/>
      <c r="BQ27" s="408"/>
      <c r="BR27" s="408"/>
      <c r="BS27" s="408"/>
      <c r="BT27" s="408"/>
      <c r="BU27" s="408"/>
      <c r="BV27" s="409"/>
      <c r="BW27" s="407" t="s">
        <v>9</v>
      </c>
      <c r="BX27" s="408"/>
      <c r="BY27" s="408"/>
      <c r="BZ27" s="408"/>
      <c r="CA27" s="408"/>
      <c r="CB27" s="408"/>
      <c r="CC27" s="408"/>
      <c r="CD27" s="408"/>
      <c r="CE27" s="408"/>
      <c r="CF27" s="408"/>
      <c r="CG27" s="408"/>
      <c r="CH27" s="408"/>
      <c r="CI27" s="408"/>
      <c r="CJ27" s="409"/>
      <c r="CK27" s="407" t="s">
        <v>9</v>
      </c>
      <c r="CL27" s="408"/>
      <c r="CM27" s="408"/>
      <c r="CN27" s="408"/>
      <c r="CO27" s="408"/>
      <c r="CP27" s="408"/>
      <c r="CQ27" s="408"/>
      <c r="CR27" s="408"/>
      <c r="CS27" s="408"/>
      <c r="CT27" s="408"/>
      <c r="CU27" s="409"/>
      <c r="CV27" s="407" t="s">
        <v>9</v>
      </c>
      <c r="CW27" s="408"/>
      <c r="CX27" s="408"/>
      <c r="CY27" s="408"/>
      <c r="CZ27" s="408"/>
      <c r="DA27" s="408"/>
      <c r="DB27" s="408"/>
      <c r="DC27" s="408"/>
      <c r="DD27" s="408"/>
      <c r="DE27" s="409"/>
      <c r="DF27" s="419">
        <f>SUM(DF23:DS26)</f>
        <v>9443413.6574999988</v>
      </c>
      <c r="DG27" s="420"/>
      <c r="DH27" s="420"/>
      <c r="DI27" s="420"/>
      <c r="DJ27" s="420"/>
      <c r="DK27" s="420"/>
      <c r="DL27" s="420"/>
      <c r="DM27" s="420"/>
      <c r="DN27" s="420"/>
      <c r="DO27" s="420"/>
      <c r="DP27" s="420"/>
      <c r="DQ27" s="420"/>
      <c r="DR27" s="420"/>
      <c r="DS27" s="421"/>
      <c r="DY27" s="211">
        <f>786951.19*12</f>
        <v>9443414.2799999993</v>
      </c>
    </row>
    <row r="28" spans="1:129" s="26" customFormat="1" ht="13.2" x14ac:dyDescent="0.25">
      <c r="A28" s="422" t="s">
        <v>121</v>
      </c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4"/>
      <c r="U28" s="407">
        <f>U27</f>
        <v>29</v>
      </c>
      <c r="V28" s="408"/>
      <c r="W28" s="408"/>
      <c r="X28" s="408"/>
      <c r="Y28" s="408"/>
      <c r="Z28" s="408"/>
      <c r="AA28" s="408"/>
      <c r="AB28" s="408"/>
      <c r="AC28" s="408"/>
      <c r="AD28" s="408"/>
      <c r="AE28" s="408"/>
      <c r="AF28" s="409"/>
      <c r="AG28" s="407"/>
      <c r="AH28" s="408"/>
      <c r="AI28" s="408"/>
      <c r="AJ28" s="408"/>
      <c r="AK28" s="408"/>
      <c r="AL28" s="408"/>
      <c r="AM28" s="408"/>
      <c r="AN28" s="408"/>
      <c r="AO28" s="408"/>
      <c r="AP28" s="408"/>
      <c r="AQ28" s="408"/>
      <c r="AR28" s="408"/>
      <c r="AS28" s="408"/>
      <c r="AT28" s="409"/>
      <c r="AU28" s="407" t="s">
        <v>9</v>
      </c>
      <c r="AV28" s="408"/>
      <c r="AW28" s="408"/>
      <c r="AX28" s="408"/>
      <c r="AY28" s="408"/>
      <c r="AZ28" s="408"/>
      <c r="BA28" s="408"/>
      <c r="BB28" s="408"/>
      <c r="BC28" s="408"/>
      <c r="BD28" s="408"/>
      <c r="BE28" s="408"/>
      <c r="BF28" s="408"/>
      <c r="BG28" s="408"/>
      <c r="BH28" s="409"/>
      <c r="BI28" s="407" t="s">
        <v>9</v>
      </c>
      <c r="BJ28" s="408"/>
      <c r="BK28" s="408"/>
      <c r="BL28" s="408"/>
      <c r="BM28" s="408"/>
      <c r="BN28" s="408"/>
      <c r="BO28" s="408"/>
      <c r="BP28" s="408"/>
      <c r="BQ28" s="408"/>
      <c r="BR28" s="408"/>
      <c r="BS28" s="408"/>
      <c r="BT28" s="408"/>
      <c r="BU28" s="408"/>
      <c r="BV28" s="409"/>
      <c r="BW28" s="407" t="s">
        <v>9</v>
      </c>
      <c r="BX28" s="408"/>
      <c r="BY28" s="408"/>
      <c r="BZ28" s="408"/>
      <c r="CA28" s="408"/>
      <c r="CB28" s="408"/>
      <c r="CC28" s="408"/>
      <c r="CD28" s="408"/>
      <c r="CE28" s="408"/>
      <c r="CF28" s="408"/>
      <c r="CG28" s="408"/>
      <c r="CH28" s="408"/>
      <c r="CI28" s="408"/>
      <c r="CJ28" s="409"/>
      <c r="CK28" s="425" t="s">
        <v>9</v>
      </c>
      <c r="CL28" s="426"/>
      <c r="CM28" s="426"/>
      <c r="CN28" s="426"/>
      <c r="CO28" s="426"/>
      <c r="CP28" s="426"/>
      <c r="CQ28" s="426"/>
      <c r="CR28" s="426"/>
      <c r="CS28" s="426"/>
      <c r="CT28" s="426"/>
      <c r="CU28" s="427"/>
      <c r="CV28" s="407" t="s">
        <v>9</v>
      </c>
      <c r="CW28" s="408"/>
      <c r="CX28" s="408"/>
      <c r="CY28" s="408"/>
      <c r="CZ28" s="408"/>
      <c r="DA28" s="408"/>
      <c r="DB28" s="408"/>
      <c r="DC28" s="408"/>
      <c r="DD28" s="408"/>
      <c r="DE28" s="409"/>
      <c r="DF28" s="416">
        <v>6393300</v>
      </c>
      <c r="DG28" s="417"/>
      <c r="DH28" s="417"/>
      <c r="DI28" s="417"/>
      <c r="DJ28" s="417"/>
      <c r="DK28" s="417"/>
      <c r="DL28" s="417"/>
      <c r="DM28" s="417"/>
      <c r="DN28" s="417"/>
      <c r="DO28" s="417"/>
      <c r="DP28" s="417"/>
      <c r="DQ28" s="417"/>
      <c r="DR28" s="417"/>
      <c r="DS28" s="418"/>
      <c r="DY28" s="29">
        <f>DY27-DF27</f>
        <v>0.62250000052154064</v>
      </c>
    </row>
    <row r="29" spans="1:129" s="26" customFormat="1" ht="13.2" x14ac:dyDescent="0.25">
      <c r="DY29" s="33"/>
    </row>
    <row r="30" spans="1:129" s="26" customFormat="1" ht="13.2" x14ac:dyDescent="0.25">
      <c r="DY30" s="29"/>
    </row>
    <row r="31" spans="1:129" s="26" customFormat="1" ht="13.2" x14ac:dyDescent="0.25"/>
    <row r="32" spans="1:129" s="26" customFormat="1" ht="13.2" x14ac:dyDescent="0.25"/>
    <row r="33" s="26" customFormat="1" ht="13.2" x14ac:dyDescent="0.25"/>
    <row r="34" s="26" customFormat="1" ht="13.2" x14ac:dyDescent="0.25"/>
    <row r="35" s="26" customFormat="1" ht="13.2" x14ac:dyDescent="0.25"/>
    <row r="36" s="26" customFormat="1" ht="13.2" x14ac:dyDescent="0.25"/>
    <row r="37" s="26" customFormat="1" ht="13.2" x14ac:dyDescent="0.25"/>
    <row r="38" s="26" customFormat="1" ht="13.2" x14ac:dyDescent="0.25"/>
    <row r="39" s="26" customFormat="1" ht="13.2" x14ac:dyDescent="0.25"/>
    <row r="40" s="26" customFormat="1" ht="13.2" x14ac:dyDescent="0.25"/>
    <row r="41" s="26" customFormat="1" ht="13.2" x14ac:dyDescent="0.25"/>
    <row r="42" s="26" customFormat="1" ht="13.2" x14ac:dyDescent="0.25"/>
    <row r="43" s="26" customFormat="1" ht="13.2" x14ac:dyDescent="0.25"/>
    <row r="44" s="26" customFormat="1" ht="13.2" x14ac:dyDescent="0.25"/>
    <row r="45" s="26" customFormat="1" ht="13.2" x14ac:dyDescent="0.25"/>
    <row r="46" s="26" customFormat="1" ht="13.2" x14ac:dyDescent="0.25"/>
    <row r="47" s="26" customFormat="1" ht="13.2" x14ac:dyDescent="0.25"/>
    <row r="48" s="26" customFormat="1" ht="13.2" x14ac:dyDescent="0.25"/>
    <row r="49" s="26" customFormat="1" ht="13.2" x14ac:dyDescent="0.25"/>
    <row r="50" s="26" customFormat="1" ht="13.2" x14ac:dyDescent="0.25"/>
    <row r="51" s="26" customFormat="1" ht="13.2" x14ac:dyDescent="0.25"/>
    <row r="52" s="26" customFormat="1" ht="13.2" x14ac:dyDescent="0.25"/>
    <row r="53" s="26" customFormat="1" ht="13.2" x14ac:dyDescent="0.25"/>
    <row r="54" s="26" customFormat="1" ht="13.2" x14ac:dyDescent="0.25"/>
    <row r="55" s="26" customFormat="1" ht="13.2" x14ac:dyDescent="0.25"/>
    <row r="56" s="26" customFormat="1" ht="13.2" x14ac:dyDescent="0.25"/>
    <row r="57" s="26" customFormat="1" ht="13.2" x14ac:dyDescent="0.25"/>
    <row r="58" s="26" customFormat="1" ht="13.2" x14ac:dyDescent="0.25"/>
    <row r="59" s="26" customFormat="1" ht="13.2" x14ac:dyDescent="0.25"/>
    <row r="60" s="26" customFormat="1" ht="13.2" x14ac:dyDescent="0.25"/>
    <row r="61" s="26" customFormat="1" ht="13.2" x14ac:dyDescent="0.25"/>
    <row r="62" s="26" customFormat="1" ht="13.2" x14ac:dyDescent="0.25"/>
    <row r="63" s="26" customFormat="1" ht="13.2" x14ac:dyDescent="0.25"/>
    <row r="64" s="26" customFormat="1" ht="13.2" x14ac:dyDescent="0.25"/>
    <row r="65" s="26" customFormat="1" ht="13.2" x14ac:dyDescent="0.25"/>
    <row r="66" s="26" customFormat="1" ht="13.2" x14ac:dyDescent="0.25"/>
    <row r="67" s="26" customFormat="1" ht="13.2" x14ac:dyDescent="0.25"/>
    <row r="68" s="26" customFormat="1" ht="13.2" x14ac:dyDescent="0.25"/>
    <row r="69" s="26" customFormat="1" ht="13.2" x14ac:dyDescent="0.25"/>
    <row r="70" s="26" customFormat="1" ht="13.2" x14ac:dyDescent="0.25"/>
    <row r="71" s="26" customFormat="1" ht="13.2" x14ac:dyDescent="0.25"/>
    <row r="72" s="26" customFormat="1" ht="13.2" x14ac:dyDescent="0.25"/>
    <row r="73" s="26" customFormat="1" ht="13.2" x14ac:dyDescent="0.25"/>
    <row r="74" s="26" customFormat="1" ht="13.2" x14ac:dyDescent="0.25"/>
    <row r="75" s="26" customFormat="1" ht="13.2" x14ac:dyDescent="0.25"/>
    <row r="76" s="26" customFormat="1" ht="13.2" x14ac:dyDescent="0.25"/>
    <row r="77" s="26" customFormat="1" ht="13.2" x14ac:dyDescent="0.25"/>
    <row r="78" s="26" customFormat="1" ht="13.2" x14ac:dyDescent="0.25"/>
    <row r="79" s="26" customFormat="1" ht="13.2" x14ac:dyDescent="0.25"/>
    <row r="80" s="26" customFormat="1" ht="13.2" x14ac:dyDescent="0.25"/>
    <row r="81" s="26" customFormat="1" ht="13.2" x14ac:dyDescent="0.25"/>
    <row r="82" s="26" customFormat="1" ht="13.2" x14ac:dyDescent="0.25"/>
    <row r="83" s="26" customFormat="1" ht="13.2" x14ac:dyDescent="0.25"/>
    <row r="84" s="26" customFormat="1" ht="13.2" x14ac:dyDescent="0.25"/>
    <row r="85" s="26" customFormat="1" ht="13.2" x14ac:dyDescent="0.25"/>
    <row r="86" s="26" customFormat="1" ht="13.2" x14ac:dyDescent="0.25"/>
    <row r="87" s="26" customFormat="1" ht="13.2" x14ac:dyDescent="0.25"/>
    <row r="88" s="26" customFormat="1" ht="13.2" x14ac:dyDescent="0.25"/>
    <row r="89" s="26" customFormat="1" ht="13.2" x14ac:dyDescent="0.25"/>
    <row r="90" s="26" customFormat="1" ht="13.2" x14ac:dyDescent="0.25"/>
    <row r="91" s="26" customFormat="1" ht="13.2" x14ac:dyDescent="0.25"/>
    <row r="92" s="26" customFormat="1" ht="13.2" x14ac:dyDescent="0.25"/>
    <row r="93" s="26" customFormat="1" ht="13.2" x14ac:dyDescent="0.25"/>
    <row r="94" s="26" customFormat="1" ht="13.2" x14ac:dyDescent="0.25"/>
    <row r="95" s="26" customFormat="1" ht="13.2" x14ac:dyDescent="0.25"/>
    <row r="96" s="26" customFormat="1" ht="13.2" x14ac:dyDescent="0.25"/>
    <row r="97" s="26" customFormat="1" ht="13.2" x14ac:dyDescent="0.25"/>
    <row r="98" s="26" customFormat="1" ht="13.2" x14ac:dyDescent="0.25"/>
    <row r="99" s="26" customFormat="1" ht="13.2" x14ac:dyDescent="0.25"/>
    <row r="100" s="26" customFormat="1" ht="13.2" x14ac:dyDescent="0.25"/>
    <row r="101" s="26" customFormat="1" ht="13.2" x14ac:dyDescent="0.25"/>
    <row r="102" s="26" customFormat="1" ht="13.2" x14ac:dyDescent="0.25"/>
    <row r="103" s="26" customFormat="1" ht="13.2" x14ac:dyDescent="0.25"/>
    <row r="104" s="26" customFormat="1" ht="13.2" x14ac:dyDescent="0.25"/>
    <row r="105" s="26" customFormat="1" ht="13.2" x14ac:dyDescent="0.25"/>
    <row r="106" s="26" customFormat="1" ht="13.2" x14ac:dyDescent="0.25"/>
    <row r="107" s="26" customFormat="1" ht="13.2" x14ac:dyDescent="0.25"/>
    <row r="108" s="26" customFormat="1" ht="13.2" x14ac:dyDescent="0.25"/>
    <row r="109" s="26" customFormat="1" ht="13.2" x14ac:dyDescent="0.25"/>
    <row r="110" s="26" customFormat="1" ht="13.2" x14ac:dyDescent="0.25"/>
    <row r="111" s="26" customFormat="1" ht="13.2" x14ac:dyDescent="0.25"/>
    <row r="112" s="26" customFormat="1" ht="13.2" x14ac:dyDescent="0.25"/>
    <row r="113" s="26" customFormat="1" ht="13.2" x14ac:dyDescent="0.25"/>
    <row r="114" s="26" customFormat="1" ht="13.2" x14ac:dyDescent="0.25"/>
    <row r="115" s="26" customFormat="1" ht="13.2" x14ac:dyDescent="0.25"/>
    <row r="116" s="26" customFormat="1" ht="13.2" x14ac:dyDescent="0.25"/>
    <row r="117" s="26" customFormat="1" ht="13.2" x14ac:dyDescent="0.25"/>
    <row r="118" s="26" customFormat="1" ht="13.2" x14ac:dyDescent="0.25"/>
    <row r="119" s="26" customFormat="1" ht="13.2" x14ac:dyDescent="0.25"/>
    <row r="120" s="26" customFormat="1" ht="13.2" x14ac:dyDescent="0.25"/>
    <row r="121" s="26" customFormat="1" ht="13.2" x14ac:dyDescent="0.25"/>
    <row r="122" s="26" customFormat="1" ht="13.2" x14ac:dyDescent="0.25"/>
    <row r="123" s="26" customFormat="1" ht="13.2" x14ac:dyDescent="0.25"/>
    <row r="124" s="26" customFormat="1" ht="13.2" x14ac:dyDescent="0.25"/>
    <row r="125" s="26" customFormat="1" ht="13.2" x14ac:dyDescent="0.25"/>
    <row r="126" s="26" customFormat="1" ht="13.2" x14ac:dyDescent="0.25"/>
    <row r="127" s="26" customFormat="1" ht="13.2" x14ac:dyDescent="0.25"/>
    <row r="128" s="26" customFormat="1" ht="13.2" x14ac:dyDescent="0.25"/>
    <row r="129" s="26" customFormat="1" ht="13.2" x14ac:dyDescent="0.25"/>
    <row r="130" s="26" customFormat="1" ht="13.2" x14ac:dyDescent="0.25"/>
    <row r="131" s="26" customFormat="1" ht="13.2" x14ac:dyDescent="0.25"/>
    <row r="132" s="26" customFormat="1" ht="13.2" x14ac:dyDescent="0.25"/>
    <row r="133" s="26" customFormat="1" ht="13.2" x14ac:dyDescent="0.25"/>
    <row r="134" s="26" customFormat="1" ht="13.2" x14ac:dyDescent="0.25"/>
    <row r="135" s="26" customFormat="1" ht="13.2" x14ac:dyDescent="0.25"/>
    <row r="136" s="26" customFormat="1" ht="13.2" x14ac:dyDescent="0.25"/>
    <row r="137" s="26" customFormat="1" ht="13.2" x14ac:dyDescent="0.25"/>
    <row r="138" s="26" customFormat="1" ht="13.2" x14ac:dyDescent="0.25"/>
    <row r="139" s="26" customFormat="1" ht="13.2" x14ac:dyDescent="0.25"/>
    <row r="140" s="26" customFormat="1" ht="13.2" x14ac:dyDescent="0.25"/>
    <row r="141" s="26" customFormat="1" ht="13.2" x14ac:dyDescent="0.25"/>
    <row r="142" s="26" customFormat="1" ht="13.2" x14ac:dyDescent="0.25"/>
    <row r="143" s="26" customFormat="1" ht="13.2" x14ac:dyDescent="0.25"/>
    <row r="144" s="26" customFormat="1" ht="13.2" x14ac:dyDescent="0.25"/>
    <row r="145" s="26" customFormat="1" ht="13.2" x14ac:dyDescent="0.25"/>
    <row r="146" s="26" customFormat="1" ht="13.2" x14ac:dyDescent="0.25"/>
    <row r="147" s="26" customFormat="1" ht="13.2" x14ac:dyDescent="0.25"/>
    <row r="148" s="26" customFormat="1" ht="13.2" x14ac:dyDescent="0.25"/>
    <row r="149" s="26" customFormat="1" ht="13.2" x14ac:dyDescent="0.25"/>
    <row r="150" s="26" customFormat="1" ht="13.2" x14ac:dyDescent="0.25"/>
    <row r="151" s="26" customFormat="1" ht="13.2" x14ac:dyDescent="0.25"/>
    <row r="152" s="26" customFormat="1" ht="13.2" x14ac:dyDescent="0.25"/>
    <row r="153" s="26" customFormat="1" ht="13.2" x14ac:dyDescent="0.25"/>
    <row r="154" s="26" customFormat="1" ht="13.2" x14ac:dyDescent="0.25"/>
    <row r="155" s="26" customFormat="1" ht="13.2" x14ac:dyDescent="0.25"/>
    <row r="156" s="26" customFormat="1" ht="13.2" x14ac:dyDescent="0.25"/>
    <row r="157" s="26" customFormat="1" ht="13.2" x14ac:dyDescent="0.25"/>
    <row r="158" s="26" customFormat="1" ht="13.2" x14ac:dyDescent="0.25"/>
    <row r="159" s="26" customFormat="1" ht="13.2" x14ac:dyDescent="0.25"/>
    <row r="160" s="26" customFormat="1" ht="13.2" x14ac:dyDescent="0.25"/>
    <row r="161" s="26" customFormat="1" ht="13.2" x14ac:dyDescent="0.25"/>
    <row r="162" s="26" customFormat="1" ht="13.2" x14ac:dyDescent="0.25"/>
    <row r="163" s="26" customFormat="1" ht="13.2" x14ac:dyDescent="0.25"/>
    <row r="164" s="26" customFormat="1" ht="13.2" x14ac:dyDescent="0.25"/>
    <row r="165" s="26" customFormat="1" ht="13.2" x14ac:dyDescent="0.25"/>
    <row r="166" s="26" customFormat="1" ht="13.2" x14ac:dyDescent="0.25"/>
    <row r="167" s="26" customFormat="1" ht="13.2" x14ac:dyDescent="0.25"/>
    <row r="168" s="26" customFormat="1" ht="13.2" x14ac:dyDescent="0.25"/>
    <row r="169" s="26" customFormat="1" ht="13.2" x14ac:dyDescent="0.25"/>
    <row r="170" s="26" customFormat="1" ht="13.2" x14ac:dyDescent="0.25"/>
    <row r="171" s="26" customFormat="1" ht="13.2" x14ac:dyDescent="0.25"/>
    <row r="172" s="26" customFormat="1" ht="13.2" x14ac:dyDescent="0.25"/>
    <row r="173" s="26" customFormat="1" ht="13.2" x14ac:dyDescent="0.25"/>
    <row r="174" s="26" customFormat="1" ht="13.2" x14ac:dyDescent="0.25"/>
    <row r="175" s="26" customFormat="1" ht="13.2" x14ac:dyDescent="0.25"/>
    <row r="176" s="26" customFormat="1" ht="13.2" x14ac:dyDescent="0.25"/>
    <row r="177" s="26" customFormat="1" ht="13.2" x14ac:dyDescent="0.25"/>
    <row r="178" s="26" customFormat="1" ht="13.2" x14ac:dyDescent="0.25"/>
    <row r="179" s="26" customFormat="1" ht="13.2" x14ac:dyDescent="0.25"/>
    <row r="180" s="26" customFormat="1" ht="13.2" x14ac:dyDescent="0.25"/>
    <row r="181" s="26" customFormat="1" ht="13.2" x14ac:dyDescent="0.25"/>
    <row r="182" s="26" customFormat="1" ht="13.2" x14ac:dyDescent="0.25"/>
    <row r="183" s="26" customFormat="1" ht="13.2" x14ac:dyDescent="0.25"/>
    <row r="184" s="26" customFormat="1" ht="13.2" x14ac:dyDescent="0.25"/>
    <row r="185" s="26" customFormat="1" ht="13.2" x14ac:dyDescent="0.25"/>
    <row r="186" s="26" customFormat="1" ht="13.2" x14ac:dyDescent="0.25"/>
    <row r="187" s="26" customFormat="1" ht="13.2" x14ac:dyDescent="0.25"/>
    <row r="188" s="26" customFormat="1" ht="13.2" x14ac:dyDescent="0.25"/>
    <row r="189" s="26" customFormat="1" ht="13.2" x14ac:dyDescent="0.25"/>
    <row r="190" s="26" customFormat="1" ht="13.2" x14ac:dyDescent="0.25"/>
    <row r="191" s="26" customFormat="1" ht="13.2" x14ac:dyDescent="0.25"/>
    <row r="192" s="26" customFormat="1" ht="13.2" x14ac:dyDescent="0.25"/>
    <row r="193" s="26" customFormat="1" ht="13.2" x14ac:dyDescent="0.25"/>
    <row r="194" s="26" customFormat="1" ht="13.2" x14ac:dyDescent="0.25"/>
    <row r="195" s="26" customFormat="1" ht="13.2" x14ac:dyDescent="0.25"/>
    <row r="196" s="26" customFormat="1" ht="13.2" x14ac:dyDescent="0.25"/>
    <row r="197" s="26" customFormat="1" ht="13.2" x14ac:dyDescent="0.25"/>
  </sheetData>
  <mergeCells count="118">
    <mergeCell ref="DF26:DS26"/>
    <mergeCell ref="A27:T27"/>
    <mergeCell ref="U27:AF27"/>
    <mergeCell ref="AG27:AT27"/>
    <mergeCell ref="AU27:BH27"/>
    <mergeCell ref="BI27:BV27"/>
    <mergeCell ref="BW27:CJ27"/>
    <mergeCell ref="CV28:DE28"/>
    <mergeCell ref="DF28:DS28"/>
    <mergeCell ref="CK27:CU27"/>
    <mergeCell ref="CV27:DE27"/>
    <mergeCell ref="DF27:DS27"/>
    <mergeCell ref="A28:T28"/>
    <mergeCell ref="U28:AF28"/>
    <mergeCell ref="AG28:AT28"/>
    <mergeCell ref="AU28:BH28"/>
    <mergeCell ref="BI28:BV28"/>
    <mergeCell ref="BW28:CJ28"/>
    <mergeCell ref="CK28:CU28"/>
    <mergeCell ref="A26:D26"/>
    <mergeCell ref="E26:T26"/>
    <mergeCell ref="U26:AF26"/>
    <mergeCell ref="AG26:AT26"/>
    <mergeCell ref="AU26:BH26"/>
    <mergeCell ref="BI26:BV26"/>
    <mergeCell ref="BW26:CJ26"/>
    <mergeCell ref="CK26:CU26"/>
    <mergeCell ref="CV26:DE26"/>
    <mergeCell ref="DF24:DS24"/>
    <mergeCell ref="A25:D25"/>
    <mergeCell ref="E25:T25"/>
    <mergeCell ref="U25:AF25"/>
    <mergeCell ref="AG25:AT25"/>
    <mergeCell ref="AU25:BH25"/>
    <mergeCell ref="BI25:BV25"/>
    <mergeCell ref="BW25:CJ25"/>
    <mergeCell ref="CK25:CU25"/>
    <mergeCell ref="CV25:DE25"/>
    <mergeCell ref="DF25:DS25"/>
    <mergeCell ref="A24:D24"/>
    <mergeCell ref="E24:T24"/>
    <mergeCell ref="U24:AF24"/>
    <mergeCell ref="AG24:AT24"/>
    <mergeCell ref="AU24:BH24"/>
    <mergeCell ref="BI24:BV24"/>
    <mergeCell ref="BW24:CJ24"/>
    <mergeCell ref="CK24:CU24"/>
    <mergeCell ref="CV24:DE24"/>
    <mergeCell ref="DF22:DS22"/>
    <mergeCell ref="A23:D23"/>
    <mergeCell ref="E23:T23"/>
    <mergeCell ref="U23:AF23"/>
    <mergeCell ref="AG23:AT23"/>
    <mergeCell ref="AU23:BH23"/>
    <mergeCell ref="BI23:BV23"/>
    <mergeCell ref="BW23:CJ23"/>
    <mergeCell ref="CK23:CU23"/>
    <mergeCell ref="CV23:DE23"/>
    <mergeCell ref="DF23:DS23"/>
    <mergeCell ref="A22:D22"/>
    <mergeCell ref="E22:T22"/>
    <mergeCell ref="U22:AF22"/>
    <mergeCell ref="AG22:AT22"/>
    <mergeCell ref="AU22:BH22"/>
    <mergeCell ref="BI22:BV22"/>
    <mergeCell ref="BW22:CJ22"/>
    <mergeCell ref="CK22:CU22"/>
    <mergeCell ref="CV22:DE22"/>
    <mergeCell ref="DF20:DS20"/>
    <mergeCell ref="A21:D21"/>
    <mergeCell ref="E21:T21"/>
    <mergeCell ref="U21:AF21"/>
    <mergeCell ref="AG21:AT21"/>
    <mergeCell ref="AU21:BH21"/>
    <mergeCell ref="BI21:BV21"/>
    <mergeCell ref="BW21:CJ21"/>
    <mergeCell ref="CK21:CU21"/>
    <mergeCell ref="CV21:DE21"/>
    <mergeCell ref="DF21:DS21"/>
    <mergeCell ref="A20:D20"/>
    <mergeCell ref="E20:T20"/>
    <mergeCell ref="U20:AF20"/>
    <mergeCell ref="AG20:AT20"/>
    <mergeCell ref="AU20:BH20"/>
    <mergeCell ref="BI20:BV20"/>
    <mergeCell ref="E18:T18"/>
    <mergeCell ref="U18:AF18"/>
    <mergeCell ref="AG18:AT18"/>
    <mergeCell ref="AU18:CJ18"/>
    <mergeCell ref="BW20:CJ20"/>
    <mergeCell ref="CK20:CU20"/>
    <mergeCell ref="CV20:DE20"/>
    <mergeCell ref="CK18:CU18"/>
    <mergeCell ref="CV18:DE18"/>
    <mergeCell ref="DF18:DS18"/>
    <mergeCell ref="BW19:CJ19"/>
    <mergeCell ref="CK19:CU19"/>
    <mergeCell ref="CV19:DE19"/>
    <mergeCell ref="DF19:DS19"/>
    <mergeCell ref="A7:DS7"/>
    <mergeCell ref="A9:DS9"/>
    <mergeCell ref="T11:DS11"/>
    <mergeCell ref="AH13:DS13"/>
    <mergeCell ref="A15:DS15"/>
    <mergeCell ref="A17:D17"/>
    <mergeCell ref="E17:T17"/>
    <mergeCell ref="U17:AF17"/>
    <mergeCell ref="AG17:CJ17"/>
    <mergeCell ref="CK17:CU17"/>
    <mergeCell ref="CV17:DE17"/>
    <mergeCell ref="DF17:DS17"/>
    <mergeCell ref="A19:D19"/>
    <mergeCell ref="E19:T19"/>
    <mergeCell ref="U19:AF19"/>
    <mergeCell ref="AG19:AT19"/>
    <mergeCell ref="AU19:BH19"/>
    <mergeCell ref="BI19:BV19"/>
    <mergeCell ref="A18:D18"/>
  </mergeCells>
  <pageMargins left="0.39370078740157483" right="0.39370078740157483" top="0.78740157480314965" bottom="0.39370078740157483" header="0.27559055118110237" footer="0.27559055118110237"/>
  <pageSetup paperSize="9" scale="9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Y198"/>
  <sheetViews>
    <sheetView zoomScaleNormal="100" workbookViewId="0">
      <selection activeCell="A10" sqref="A10"/>
    </sheetView>
  </sheetViews>
  <sheetFormatPr defaultColWidth="1.109375" defaultRowHeight="15.6" x14ac:dyDescent="0.3"/>
  <cols>
    <col min="1" max="128" width="1.109375" style="17"/>
    <col min="129" max="129" width="11.5546875" style="17" customWidth="1"/>
    <col min="130" max="384" width="1.109375" style="17"/>
    <col min="385" max="385" width="11.5546875" style="17" customWidth="1"/>
    <col min="386" max="640" width="1.109375" style="17"/>
    <col min="641" max="641" width="11.5546875" style="17" customWidth="1"/>
    <col min="642" max="896" width="1.109375" style="17"/>
    <col min="897" max="897" width="11.5546875" style="17" customWidth="1"/>
    <col min="898" max="1152" width="1.109375" style="17"/>
    <col min="1153" max="1153" width="11.5546875" style="17" customWidth="1"/>
    <col min="1154" max="1408" width="1.109375" style="17"/>
    <col min="1409" max="1409" width="11.5546875" style="17" customWidth="1"/>
    <col min="1410" max="1664" width="1.109375" style="17"/>
    <col min="1665" max="1665" width="11.5546875" style="17" customWidth="1"/>
    <col min="1666" max="1920" width="1.109375" style="17"/>
    <col min="1921" max="1921" width="11.5546875" style="17" customWidth="1"/>
    <col min="1922" max="2176" width="1.109375" style="17"/>
    <col min="2177" max="2177" width="11.5546875" style="17" customWidth="1"/>
    <col min="2178" max="2432" width="1.109375" style="17"/>
    <col min="2433" max="2433" width="11.5546875" style="17" customWidth="1"/>
    <col min="2434" max="2688" width="1.109375" style="17"/>
    <col min="2689" max="2689" width="11.5546875" style="17" customWidth="1"/>
    <col min="2690" max="2944" width="1.109375" style="17"/>
    <col min="2945" max="2945" width="11.5546875" style="17" customWidth="1"/>
    <col min="2946" max="3200" width="1.109375" style="17"/>
    <col min="3201" max="3201" width="11.5546875" style="17" customWidth="1"/>
    <col min="3202" max="3456" width="1.109375" style="17"/>
    <col min="3457" max="3457" width="11.5546875" style="17" customWidth="1"/>
    <col min="3458" max="3712" width="1.109375" style="17"/>
    <col min="3713" max="3713" width="11.5546875" style="17" customWidth="1"/>
    <col min="3714" max="3968" width="1.109375" style="17"/>
    <col min="3969" max="3969" width="11.5546875" style="17" customWidth="1"/>
    <col min="3970" max="4224" width="1.109375" style="17"/>
    <col min="4225" max="4225" width="11.5546875" style="17" customWidth="1"/>
    <col min="4226" max="4480" width="1.109375" style="17"/>
    <col min="4481" max="4481" width="11.5546875" style="17" customWidth="1"/>
    <col min="4482" max="4736" width="1.109375" style="17"/>
    <col min="4737" max="4737" width="11.5546875" style="17" customWidth="1"/>
    <col min="4738" max="4992" width="1.109375" style="17"/>
    <col min="4993" max="4993" width="11.5546875" style="17" customWidth="1"/>
    <col min="4994" max="5248" width="1.109375" style="17"/>
    <col min="5249" max="5249" width="11.5546875" style="17" customWidth="1"/>
    <col min="5250" max="5504" width="1.109375" style="17"/>
    <col min="5505" max="5505" width="11.5546875" style="17" customWidth="1"/>
    <col min="5506" max="5760" width="1.109375" style="17"/>
    <col min="5761" max="5761" width="11.5546875" style="17" customWidth="1"/>
    <col min="5762" max="6016" width="1.109375" style="17"/>
    <col min="6017" max="6017" width="11.5546875" style="17" customWidth="1"/>
    <col min="6018" max="6272" width="1.109375" style="17"/>
    <col min="6273" max="6273" width="11.5546875" style="17" customWidth="1"/>
    <col min="6274" max="6528" width="1.109375" style="17"/>
    <col min="6529" max="6529" width="11.5546875" style="17" customWidth="1"/>
    <col min="6530" max="6784" width="1.109375" style="17"/>
    <col min="6785" max="6785" width="11.5546875" style="17" customWidth="1"/>
    <col min="6786" max="7040" width="1.109375" style="17"/>
    <col min="7041" max="7041" width="11.5546875" style="17" customWidth="1"/>
    <col min="7042" max="7296" width="1.109375" style="17"/>
    <col min="7297" max="7297" width="11.5546875" style="17" customWidth="1"/>
    <col min="7298" max="7552" width="1.109375" style="17"/>
    <col min="7553" max="7553" width="11.5546875" style="17" customWidth="1"/>
    <col min="7554" max="7808" width="1.109375" style="17"/>
    <col min="7809" max="7809" width="11.5546875" style="17" customWidth="1"/>
    <col min="7810" max="8064" width="1.109375" style="17"/>
    <col min="8065" max="8065" width="11.5546875" style="17" customWidth="1"/>
    <col min="8066" max="8320" width="1.109375" style="17"/>
    <col min="8321" max="8321" width="11.5546875" style="17" customWidth="1"/>
    <col min="8322" max="8576" width="1.109375" style="17"/>
    <col min="8577" max="8577" width="11.5546875" style="17" customWidth="1"/>
    <col min="8578" max="8832" width="1.109375" style="17"/>
    <col min="8833" max="8833" width="11.5546875" style="17" customWidth="1"/>
    <col min="8834" max="9088" width="1.109375" style="17"/>
    <col min="9089" max="9089" width="11.5546875" style="17" customWidth="1"/>
    <col min="9090" max="9344" width="1.109375" style="17"/>
    <col min="9345" max="9345" width="11.5546875" style="17" customWidth="1"/>
    <col min="9346" max="9600" width="1.109375" style="17"/>
    <col min="9601" max="9601" width="11.5546875" style="17" customWidth="1"/>
    <col min="9602" max="9856" width="1.109375" style="17"/>
    <col min="9857" max="9857" width="11.5546875" style="17" customWidth="1"/>
    <col min="9858" max="10112" width="1.109375" style="17"/>
    <col min="10113" max="10113" width="11.5546875" style="17" customWidth="1"/>
    <col min="10114" max="10368" width="1.109375" style="17"/>
    <col min="10369" max="10369" width="11.5546875" style="17" customWidth="1"/>
    <col min="10370" max="10624" width="1.109375" style="17"/>
    <col min="10625" max="10625" width="11.5546875" style="17" customWidth="1"/>
    <col min="10626" max="10880" width="1.109375" style="17"/>
    <col min="10881" max="10881" width="11.5546875" style="17" customWidth="1"/>
    <col min="10882" max="11136" width="1.109375" style="17"/>
    <col min="11137" max="11137" width="11.5546875" style="17" customWidth="1"/>
    <col min="11138" max="11392" width="1.109375" style="17"/>
    <col min="11393" max="11393" width="11.5546875" style="17" customWidth="1"/>
    <col min="11394" max="11648" width="1.109375" style="17"/>
    <col min="11649" max="11649" width="11.5546875" style="17" customWidth="1"/>
    <col min="11650" max="11904" width="1.109375" style="17"/>
    <col min="11905" max="11905" width="11.5546875" style="17" customWidth="1"/>
    <col min="11906" max="12160" width="1.109375" style="17"/>
    <col min="12161" max="12161" width="11.5546875" style="17" customWidth="1"/>
    <col min="12162" max="12416" width="1.109375" style="17"/>
    <col min="12417" max="12417" width="11.5546875" style="17" customWidth="1"/>
    <col min="12418" max="12672" width="1.109375" style="17"/>
    <col min="12673" max="12673" width="11.5546875" style="17" customWidth="1"/>
    <col min="12674" max="12928" width="1.109375" style="17"/>
    <col min="12929" max="12929" width="11.5546875" style="17" customWidth="1"/>
    <col min="12930" max="13184" width="1.109375" style="17"/>
    <col min="13185" max="13185" width="11.5546875" style="17" customWidth="1"/>
    <col min="13186" max="13440" width="1.109375" style="17"/>
    <col min="13441" max="13441" width="11.5546875" style="17" customWidth="1"/>
    <col min="13442" max="13696" width="1.109375" style="17"/>
    <col min="13697" max="13697" width="11.5546875" style="17" customWidth="1"/>
    <col min="13698" max="13952" width="1.109375" style="17"/>
    <col min="13953" max="13953" width="11.5546875" style="17" customWidth="1"/>
    <col min="13954" max="14208" width="1.109375" style="17"/>
    <col min="14209" max="14209" width="11.5546875" style="17" customWidth="1"/>
    <col min="14210" max="14464" width="1.109375" style="17"/>
    <col min="14465" max="14465" width="11.5546875" style="17" customWidth="1"/>
    <col min="14466" max="14720" width="1.109375" style="17"/>
    <col min="14721" max="14721" width="11.5546875" style="17" customWidth="1"/>
    <col min="14722" max="14976" width="1.109375" style="17"/>
    <col min="14977" max="14977" width="11.5546875" style="17" customWidth="1"/>
    <col min="14978" max="15232" width="1.109375" style="17"/>
    <col min="15233" max="15233" width="11.5546875" style="17" customWidth="1"/>
    <col min="15234" max="15488" width="1.109375" style="17"/>
    <col min="15489" max="15489" width="11.5546875" style="17" customWidth="1"/>
    <col min="15490" max="15744" width="1.109375" style="17"/>
    <col min="15745" max="15745" width="11.5546875" style="17" customWidth="1"/>
    <col min="15746" max="16000" width="1.109375" style="17"/>
    <col min="16001" max="16001" width="11.5546875" style="17" customWidth="1"/>
    <col min="16002" max="16256" width="1.109375" style="17"/>
    <col min="16257" max="16257" width="11.5546875" style="17" customWidth="1"/>
    <col min="16258" max="16384" width="1.109375" style="17"/>
  </cols>
  <sheetData>
    <row r="1" spans="1:123" s="19" customFormat="1" ht="10.199999999999999" x14ac:dyDescent="0.3">
      <c r="DS1" s="20" t="s">
        <v>81</v>
      </c>
    </row>
    <row r="2" spans="1:123" s="19" customFormat="1" ht="10.199999999999999" x14ac:dyDescent="0.3">
      <c r="DS2" s="20"/>
    </row>
    <row r="3" spans="1:123" s="19" customFormat="1" ht="10.199999999999999" x14ac:dyDescent="0.3">
      <c r="DS3" s="20"/>
    </row>
    <row r="4" spans="1:123" s="21" customFormat="1" ht="10.199999999999999" x14ac:dyDescent="0.3">
      <c r="DS4" s="20"/>
    </row>
    <row r="5" spans="1:123" s="22" customFormat="1" x14ac:dyDescent="0.3">
      <c r="DS5" s="18"/>
    </row>
    <row r="7" spans="1:123" s="23" customFormat="1" x14ac:dyDescent="0.3">
      <c r="A7" s="389" t="s">
        <v>82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89"/>
      <c r="BG7" s="389"/>
      <c r="BH7" s="389"/>
      <c r="BI7" s="389"/>
      <c r="BJ7" s="389"/>
      <c r="BK7" s="389"/>
      <c r="BL7" s="389"/>
      <c r="BM7" s="389"/>
      <c r="BN7" s="389"/>
      <c r="BO7" s="389"/>
      <c r="BP7" s="389"/>
      <c r="BQ7" s="389"/>
      <c r="BR7" s="389"/>
      <c r="BS7" s="389"/>
      <c r="BT7" s="389"/>
      <c r="BU7" s="389"/>
      <c r="BV7" s="389"/>
      <c r="BW7" s="389"/>
      <c r="BX7" s="389"/>
      <c r="BY7" s="389"/>
      <c r="BZ7" s="389"/>
      <c r="CA7" s="389"/>
      <c r="CB7" s="389"/>
      <c r="CC7" s="389"/>
      <c r="CD7" s="389"/>
      <c r="CE7" s="389"/>
      <c r="CF7" s="389"/>
      <c r="CG7" s="389"/>
      <c r="CH7" s="389"/>
      <c r="CI7" s="389"/>
      <c r="CJ7" s="389"/>
      <c r="CK7" s="389"/>
      <c r="CL7" s="389"/>
      <c r="CM7" s="389"/>
      <c r="CN7" s="389"/>
      <c r="CO7" s="389"/>
      <c r="CP7" s="389"/>
      <c r="CQ7" s="389"/>
      <c r="CR7" s="389"/>
      <c r="CS7" s="389"/>
      <c r="CT7" s="389"/>
      <c r="CU7" s="389"/>
      <c r="CV7" s="389"/>
      <c r="CW7" s="389"/>
      <c r="CX7" s="389"/>
      <c r="CY7" s="389"/>
      <c r="CZ7" s="389"/>
      <c r="DA7" s="389"/>
      <c r="DB7" s="389"/>
      <c r="DC7" s="389"/>
      <c r="DD7" s="389"/>
      <c r="DE7" s="389"/>
      <c r="DF7" s="389"/>
      <c r="DG7" s="389"/>
      <c r="DH7" s="389"/>
      <c r="DI7" s="389"/>
      <c r="DJ7" s="389"/>
      <c r="DK7" s="389"/>
      <c r="DL7" s="389"/>
      <c r="DM7" s="389"/>
      <c r="DN7" s="389"/>
      <c r="DO7" s="389"/>
      <c r="DP7" s="389"/>
      <c r="DQ7" s="389"/>
      <c r="DR7" s="389"/>
      <c r="DS7" s="389"/>
    </row>
    <row r="8" spans="1:123" s="25" customFormat="1" ht="7.8" x14ac:dyDescent="0.1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</row>
    <row r="9" spans="1:123" s="23" customFormat="1" x14ac:dyDescent="0.3">
      <c r="A9" s="389" t="s">
        <v>490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89"/>
      <c r="BG9" s="389"/>
      <c r="BH9" s="389"/>
      <c r="BI9" s="389"/>
      <c r="BJ9" s="389"/>
      <c r="BK9" s="389"/>
      <c r="BL9" s="389"/>
      <c r="BM9" s="389"/>
      <c r="BN9" s="389"/>
      <c r="BO9" s="389"/>
      <c r="BP9" s="389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89"/>
      <c r="CC9" s="389"/>
      <c r="CD9" s="389"/>
      <c r="CE9" s="389"/>
      <c r="CF9" s="389"/>
      <c r="CG9" s="389"/>
      <c r="CH9" s="389"/>
      <c r="CI9" s="389"/>
      <c r="CJ9" s="389"/>
      <c r="CK9" s="389"/>
      <c r="CL9" s="389"/>
      <c r="CM9" s="389"/>
      <c r="CN9" s="389"/>
      <c r="CO9" s="389"/>
      <c r="CP9" s="389"/>
      <c r="CQ9" s="389"/>
      <c r="CR9" s="389"/>
      <c r="CS9" s="389"/>
      <c r="CT9" s="389"/>
      <c r="CU9" s="389"/>
      <c r="CV9" s="389"/>
      <c r="CW9" s="389"/>
      <c r="CX9" s="389"/>
      <c r="CY9" s="389"/>
      <c r="CZ9" s="389"/>
      <c r="DA9" s="389"/>
      <c r="DB9" s="389"/>
      <c r="DC9" s="389"/>
      <c r="DD9" s="389"/>
      <c r="DE9" s="389"/>
      <c r="DF9" s="389"/>
      <c r="DG9" s="389"/>
      <c r="DH9" s="389"/>
      <c r="DI9" s="389"/>
      <c r="DJ9" s="389"/>
      <c r="DK9" s="389"/>
      <c r="DL9" s="389"/>
      <c r="DM9" s="389"/>
      <c r="DN9" s="389"/>
      <c r="DO9" s="389"/>
      <c r="DP9" s="389"/>
      <c r="DQ9" s="389"/>
      <c r="DR9" s="389"/>
      <c r="DS9" s="389"/>
    </row>
    <row r="10" spans="1:123" s="26" customFormat="1" ht="13.2" x14ac:dyDescent="0.25"/>
    <row r="11" spans="1:123" x14ac:dyDescent="0.3">
      <c r="A11" s="23" t="s">
        <v>83</v>
      </c>
      <c r="T11" s="390" t="s">
        <v>84</v>
      </c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0"/>
      <c r="AG11" s="390"/>
      <c r="AH11" s="390"/>
      <c r="AI11" s="390"/>
      <c r="AJ11" s="390"/>
      <c r="AK11" s="390"/>
      <c r="AL11" s="390"/>
      <c r="AM11" s="390"/>
      <c r="AN11" s="390"/>
      <c r="AO11" s="390"/>
      <c r="AP11" s="390"/>
      <c r="AQ11" s="390"/>
      <c r="AR11" s="390"/>
      <c r="AS11" s="390"/>
      <c r="AT11" s="390"/>
      <c r="AU11" s="390"/>
      <c r="AV11" s="390"/>
      <c r="AW11" s="390"/>
      <c r="AX11" s="390"/>
      <c r="AY11" s="390"/>
      <c r="AZ11" s="390"/>
      <c r="BA11" s="390"/>
      <c r="BB11" s="390"/>
      <c r="BC11" s="390"/>
      <c r="BD11" s="390"/>
      <c r="BE11" s="390"/>
      <c r="BF11" s="390"/>
      <c r="BG11" s="390"/>
      <c r="BH11" s="390"/>
      <c r="BI11" s="390"/>
      <c r="BJ11" s="390"/>
      <c r="BK11" s="390"/>
      <c r="BL11" s="390"/>
      <c r="BM11" s="390"/>
      <c r="BN11" s="390"/>
      <c r="BO11" s="390"/>
      <c r="BP11" s="390"/>
      <c r="BQ11" s="390"/>
      <c r="BR11" s="390"/>
      <c r="BS11" s="390"/>
      <c r="BT11" s="390"/>
      <c r="BU11" s="390"/>
      <c r="BV11" s="390"/>
      <c r="BW11" s="390"/>
      <c r="BX11" s="390"/>
      <c r="BY11" s="390"/>
      <c r="BZ11" s="390"/>
      <c r="CA11" s="390"/>
      <c r="CB11" s="390"/>
      <c r="CC11" s="390"/>
      <c r="CD11" s="390"/>
      <c r="CE11" s="390"/>
      <c r="CF11" s="390"/>
      <c r="CG11" s="390"/>
      <c r="CH11" s="390"/>
      <c r="CI11" s="390"/>
      <c r="CJ11" s="390"/>
      <c r="CK11" s="390"/>
      <c r="CL11" s="390"/>
      <c r="CM11" s="390"/>
      <c r="CN11" s="390"/>
      <c r="CO11" s="390"/>
      <c r="CP11" s="390"/>
      <c r="CQ11" s="390"/>
      <c r="CR11" s="390"/>
      <c r="CS11" s="390"/>
      <c r="CT11" s="390"/>
      <c r="CU11" s="390"/>
      <c r="CV11" s="390"/>
      <c r="CW11" s="390"/>
      <c r="CX11" s="390"/>
      <c r="CY11" s="390"/>
      <c r="CZ11" s="390"/>
      <c r="DA11" s="390"/>
      <c r="DB11" s="390"/>
      <c r="DC11" s="390"/>
      <c r="DD11" s="390"/>
      <c r="DE11" s="390"/>
      <c r="DF11" s="390"/>
      <c r="DG11" s="390"/>
      <c r="DH11" s="390"/>
      <c r="DI11" s="390"/>
      <c r="DJ11" s="390"/>
      <c r="DK11" s="390"/>
      <c r="DL11" s="390"/>
      <c r="DM11" s="390"/>
      <c r="DN11" s="390"/>
      <c r="DO11" s="390"/>
      <c r="DP11" s="390"/>
      <c r="DQ11" s="390"/>
      <c r="DR11" s="390"/>
      <c r="DS11" s="390"/>
    </row>
    <row r="12" spans="1:123" s="27" customFormat="1" ht="7.8" x14ac:dyDescent="0.15">
      <c r="A12" s="25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3" spans="1:123" x14ac:dyDescent="0.3">
      <c r="A13" s="23" t="s">
        <v>85</v>
      </c>
      <c r="AH13" s="391" t="s">
        <v>86</v>
      </c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  <c r="DQ13" s="391"/>
      <c r="DR13" s="391"/>
      <c r="DS13" s="391"/>
    </row>
    <row r="15" spans="1:123" x14ac:dyDescent="0.3">
      <c r="A15" s="389" t="s">
        <v>87</v>
      </c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9"/>
      <c r="AL15" s="389"/>
      <c r="AM15" s="389"/>
      <c r="AN15" s="389"/>
      <c r="AO15" s="389"/>
      <c r="AP15" s="389"/>
      <c r="AQ15" s="389"/>
      <c r="AR15" s="389"/>
      <c r="AS15" s="389"/>
      <c r="AT15" s="389"/>
      <c r="AU15" s="389"/>
      <c r="AV15" s="389"/>
      <c r="AW15" s="389"/>
      <c r="AX15" s="389"/>
      <c r="AY15" s="389"/>
      <c r="AZ15" s="389"/>
      <c r="BA15" s="389"/>
      <c r="BB15" s="389"/>
      <c r="BC15" s="389"/>
      <c r="BD15" s="389"/>
      <c r="BE15" s="389"/>
      <c r="BF15" s="389"/>
      <c r="BG15" s="389"/>
      <c r="BH15" s="389"/>
      <c r="BI15" s="389"/>
      <c r="BJ15" s="389"/>
      <c r="BK15" s="389"/>
      <c r="BL15" s="389"/>
      <c r="BM15" s="389"/>
      <c r="BN15" s="389"/>
      <c r="BO15" s="389"/>
      <c r="BP15" s="389"/>
      <c r="BQ15" s="389"/>
      <c r="BR15" s="389"/>
      <c r="BS15" s="389"/>
      <c r="BT15" s="389"/>
      <c r="BU15" s="389"/>
      <c r="BV15" s="389"/>
      <c r="BW15" s="389"/>
      <c r="BX15" s="389"/>
      <c r="BY15" s="389"/>
      <c r="BZ15" s="389"/>
      <c r="CA15" s="389"/>
      <c r="CB15" s="389"/>
      <c r="CC15" s="389"/>
      <c r="CD15" s="389"/>
      <c r="CE15" s="389"/>
      <c r="CF15" s="389"/>
      <c r="CG15" s="389"/>
      <c r="CH15" s="389"/>
      <c r="CI15" s="389"/>
      <c r="CJ15" s="389"/>
      <c r="CK15" s="389"/>
      <c r="CL15" s="389"/>
      <c r="CM15" s="389"/>
      <c r="CN15" s="389"/>
      <c r="CO15" s="389"/>
      <c r="CP15" s="389"/>
      <c r="CQ15" s="389"/>
      <c r="CR15" s="389"/>
      <c r="CS15" s="389"/>
      <c r="CT15" s="389"/>
      <c r="CU15" s="389"/>
      <c r="CV15" s="389"/>
      <c r="CW15" s="389"/>
      <c r="CX15" s="389"/>
      <c r="CY15" s="389"/>
      <c r="CZ15" s="389"/>
      <c r="DA15" s="389"/>
      <c r="DB15" s="389"/>
      <c r="DC15" s="389"/>
      <c r="DD15" s="389"/>
      <c r="DE15" s="389"/>
      <c r="DF15" s="389"/>
      <c r="DG15" s="389"/>
      <c r="DH15" s="389"/>
      <c r="DI15" s="389"/>
      <c r="DJ15" s="389"/>
      <c r="DK15" s="389"/>
      <c r="DL15" s="389"/>
      <c r="DM15" s="389"/>
      <c r="DN15" s="389"/>
      <c r="DO15" s="389"/>
      <c r="DP15" s="389"/>
      <c r="DQ15" s="389"/>
      <c r="DR15" s="389"/>
      <c r="DS15" s="389"/>
    </row>
    <row r="16" spans="1:123" s="26" customFormat="1" ht="13.2" x14ac:dyDescent="0.25"/>
    <row r="17" spans="1:129" s="26" customFormat="1" ht="13.2" x14ac:dyDescent="0.25">
      <c r="A17" s="386" t="s">
        <v>88</v>
      </c>
      <c r="B17" s="387"/>
      <c r="C17" s="387"/>
      <c r="D17" s="388"/>
      <c r="E17" s="386" t="s">
        <v>89</v>
      </c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8"/>
      <c r="U17" s="386" t="s">
        <v>90</v>
      </c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8"/>
      <c r="AG17" s="392" t="s">
        <v>91</v>
      </c>
      <c r="AH17" s="393"/>
      <c r="AI17" s="393"/>
      <c r="AJ17" s="393"/>
      <c r="AK17" s="393"/>
      <c r="AL17" s="393"/>
      <c r="AM17" s="393"/>
      <c r="AN17" s="393"/>
      <c r="AO17" s="393"/>
      <c r="AP17" s="393"/>
      <c r="AQ17" s="393"/>
      <c r="AR17" s="393"/>
      <c r="AS17" s="393"/>
      <c r="AT17" s="393"/>
      <c r="AU17" s="393"/>
      <c r="AV17" s="393"/>
      <c r="AW17" s="393"/>
      <c r="AX17" s="393"/>
      <c r="AY17" s="393"/>
      <c r="AZ17" s="393"/>
      <c r="BA17" s="393"/>
      <c r="BB17" s="393"/>
      <c r="BC17" s="393"/>
      <c r="BD17" s="393"/>
      <c r="BE17" s="393"/>
      <c r="BF17" s="393"/>
      <c r="BG17" s="393"/>
      <c r="BH17" s="393"/>
      <c r="BI17" s="393"/>
      <c r="BJ17" s="393"/>
      <c r="BK17" s="393"/>
      <c r="BL17" s="393"/>
      <c r="BM17" s="393"/>
      <c r="BN17" s="393"/>
      <c r="BO17" s="393"/>
      <c r="BP17" s="393"/>
      <c r="BQ17" s="393"/>
      <c r="BR17" s="393"/>
      <c r="BS17" s="393"/>
      <c r="BT17" s="393"/>
      <c r="BU17" s="393"/>
      <c r="BV17" s="393"/>
      <c r="BW17" s="393"/>
      <c r="BX17" s="393"/>
      <c r="BY17" s="393"/>
      <c r="BZ17" s="393"/>
      <c r="CA17" s="393"/>
      <c r="CB17" s="393"/>
      <c r="CC17" s="393"/>
      <c r="CD17" s="393"/>
      <c r="CE17" s="393"/>
      <c r="CF17" s="393"/>
      <c r="CG17" s="393"/>
      <c r="CH17" s="393"/>
      <c r="CI17" s="393"/>
      <c r="CJ17" s="394"/>
      <c r="CK17" s="386" t="s">
        <v>92</v>
      </c>
      <c r="CL17" s="387"/>
      <c r="CM17" s="387"/>
      <c r="CN17" s="387"/>
      <c r="CO17" s="387"/>
      <c r="CP17" s="387"/>
      <c r="CQ17" s="387"/>
      <c r="CR17" s="387"/>
      <c r="CS17" s="387"/>
      <c r="CT17" s="387"/>
      <c r="CU17" s="388"/>
      <c r="CV17" s="386" t="s">
        <v>93</v>
      </c>
      <c r="CW17" s="387"/>
      <c r="CX17" s="387"/>
      <c r="CY17" s="387"/>
      <c r="CZ17" s="387"/>
      <c r="DA17" s="387"/>
      <c r="DB17" s="387"/>
      <c r="DC17" s="387"/>
      <c r="DD17" s="387"/>
      <c r="DE17" s="388"/>
      <c r="DF17" s="386" t="s">
        <v>94</v>
      </c>
      <c r="DG17" s="387"/>
      <c r="DH17" s="387"/>
      <c r="DI17" s="387"/>
      <c r="DJ17" s="387"/>
      <c r="DK17" s="387"/>
      <c r="DL17" s="387"/>
      <c r="DM17" s="387"/>
      <c r="DN17" s="387"/>
      <c r="DO17" s="387"/>
      <c r="DP17" s="387"/>
      <c r="DQ17" s="387"/>
      <c r="DR17" s="387"/>
      <c r="DS17" s="388"/>
    </row>
    <row r="18" spans="1:129" s="26" customFormat="1" ht="13.2" x14ac:dyDescent="0.25">
      <c r="A18" s="383" t="s">
        <v>95</v>
      </c>
      <c r="B18" s="384"/>
      <c r="C18" s="384"/>
      <c r="D18" s="385"/>
      <c r="E18" s="383" t="s">
        <v>96</v>
      </c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5"/>
      <c r="U18" s="383" t="s">
        <v>97</v>
      </c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5"/>
      <c r="AG18" s="386" t="s">
        <v>98</v>
      </c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8"/>
      <c r="AU18" s="392" t="s">
        <v>79</v>
      </c>
      <c r="AV18" s="393"/>
      <c r="AW18" s="393"/>
      <c r="AX18" s="393"/>
      <c r="AY18" s="393"/>
      <c r="AZ18" s="393"/>
      <c r="BA18" s="393"/>
      <c r="BB18" s="393"/>
      <c r="BC18" s="393"/>
      <c r="BD18" s="393"/>
      <c r="BE18" s="393"/>
      <c r="BF18" s="393"/>
      <c r="BG18" s="393"/>
      <c r="BH18" s="393"/>
      <c r="BI18" s="393"/>
      <c r="BJ18" s="393"/>
      <c r="BK18" s="393"/>
      <c r="BL18" s="393"/>
      <c r="BM18" s="393"/>
      <c r="BN18" s="393"/>
      <c r="BO18" s="393"/>
      <c r="BP18" s="393"/>
      <c r="BQ18" s="393"/>
      <c r="BR18" s="393"/>
      <c r="BS18" s="393"/>
      <c r="BT18" s="393"/>
      <c r="BU18" s="393"/>
      <c r="BV18" s="393"/>
      <c r="BW18" s="393"/>
      <c r="BX18" s="393"/>
      <c r="BY18" s="393"/>
      <c r="BZ18" s="393"/>
      <c r="CA18" s="393"/>
      <c r="CB18" s="393"/>
      <c r="CC18" s="393"/>
      <c r="CD18" s="393"/>
      <c r="CE18" s="393"/>
      <c r="CF18" s="393"/>
      <c r="CG18" s="393"/>
      <c r="CH18" s="393"/>
      <c r="CI18" s="393"/>
      <c r="CJ18" s="394"/>
      <c r="CK18" s="383" t="s">
        <v>99</v>
      </c>
      <c r="CL18" s="384"/>
      <c r="CM18" s="384"/>
      <c r="CN18" s="384"/>
      <c r="CO18" s="384"/>
      <c r="CP18" s="384"/>
      <c r="CQ18" s="384"/>
      <c r="CR18" s="384"/>
      <c r="CS18" s="384"/>
      <c r="CT18" s="384"/>
      <c r="CU18" s="385"/>
      <c r="CV18" s="383" t="s">
        <v>100</v>
      </c>
      <c r="CW18" s="384"/>
      <c r="CX18" s="384"/>
      <c r="CY18" s="384"/>
      <c r="CZ18" s="384"/>
      <c r="DA18" s="384"/>
      <c r="DB18" s="384"/>
      <c r="DC18" s="384"/>
      <c r="DD18" s="384"/>
      <c r="DE18" s="385"/>
      <c r="DF18" s="383" t="s">
        <v>101</v>
      </c>
      <c r="DG18" s="384"/>
      <c r="DH18" s="384"/>
      <c r="DI18" s="384"/>
      <c r="DJ18" s="384"/>
      <c r="DK18" s="384"/>
      <c r="DL18" s="384"/>
      <c r="DM18" s="384"/>
      <c r="DN18" s="384"/>
      <c r="DO18" s="384"/>
      <c r="DP18" s="384"/>
      <c r="DQ18" s="384"/>
      <c r="DR18" s="384"/>
      <c r="DS18" s="385"/>
    </row>
    <row r="19" spans="1:129" s="26" customFormat="1" ht="13.2" x14ac:dyDescent="0.25">
      <c r="A19" s="383"/>
      <c r="B19" s="384"/>
      <c r="C19" s="384"/>
      <c r="D19" s="385"/>
      <c r="E19" s="383" t="s">
        <v>102</v>
      </c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5"/>
      <c r="U19" s="383" t="s">
        <v>103</v>
      </c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5"/>
      <c r="AG19" s="383"/>
      <c r="AH19" s="384"/>
      <c r="AI19" s="384"/>
      <c r="AJ19" s="384"/>
      <c r="AK19" s="384"/>
      <c r="AL19" s="384"/>
      <c r="AM19" s="384"/>
      <c r="AN19" s="384"/>
      <c r="AO19" s="384"/>
      <c r="AP19" s="384"/>
      <c r="AQ19" s="384"/>
      <c r="AR19" s="384"/>
      <c r="AS19" s="384"/>
      <c r="AT19" s="385"/>
      <c r="AU19" s="386" t="s">
        <v>104</v>
      </c>
      <c r="AV19" s="387"/>
      <c r="AW19" s="387"/>
      <c r="AX19" s="387"/>
      <c r="AY19" s="387"/>
      <c r="AZ19" s="387"/>
      <c r="BA19" s="387"/>
      <c r="BB19" s="387"/>
      <c r="BC19" s="387"/>
      <c r="BD19" s="387"/>
      <c r="BE19" s="387"/>
      <c r="BF19" s="387"/>
      <c r="BG19" s="387"/>
      <c r="BH19" s="388"/>
      <c r="BI19" s="386" t="s">
        <v>105</v>
      </c>
      <c r="BJ19" s="387"/>
      <c r="BK19" s="387"/>
      <c r="BL19" s="387"/>
      <c r="BM19" s="387"/>
      <c r="BN19" s="387"/>
      <c r="BO19" s="387"/>
      <c r="BP19" s="387"/>
      <c r="BQ19" s="387"/>
      <c r="BR19" s="387"/>
      <c r="BS19" s="387"/>
      <c r="BT19" s="387"/>
      <c r="BU19" s="387"/>
      <c r="BV19" s="388"/>
      <c r="BW19" s="386" t="s">
        <v>105</v>
      </c>
      <c r="BX19" s="387"/>
      <c r="BY19" s="387"/>
      <c r="BZ19" s="387"/>
      <c r="CA19" s="387"/>
      <c r="CB19" s="387"/>
      <c r="CC19" s="387"/>
      <c r="CD19" s="387"/>
      <c r="CE19" s="387"/>
      <c r="CF19" s="387"/>
      <c r="CG19" s="387"/>
      <c r="CH19" s="387"/>
      <c r="CI19" s="387"/>
      <c r="CJ19" s="388"/>
      <c r="CK19" s="383" t="s">
        <v>106</v>
      </c>
      <c r="CL19" s="384"/>
      <c r="CM19" s="384"/>
      <c r="CN19" s="384"/>
      <c r="CO19" s="384"/>
      <c r="CP19" s="384"/>
      <c r="CQ19" s="384"/>
      <c r="CR19" s="384"/>
      <c r="CS19" s="384"/>
      <c r="CT19" s="384"/>
      <c r="CU19" s="385"/>
      <c r="CV19" s="383" t="s">
        <v>107</v>
      </c>
      <c r="CW19" s="384"/>
      <c r="CX19" s="384"/>
      <c r="CY19" s="384"/>
      <c r="CZ19" s="384"/>
      <c r="DA19" s="384"/>
      <c r="DB19" s="384"/>
      <c r="DC19" s="384"/>
      <c r="DD19" s="384"/>
      <c r="DE19" s="385"/>
      <c r="DF19" s="383" t="s">
        <v>108</v>
      </c>
      <c r="DG19" s="384"/>
      <c r="DH19" s="384"/>
      <c r="DI19" s="384"/>
      <c r="DJ19" s="384"/>
      <c r="DK19" s="384"/>
      <c r="DL19" s="384"/>
      <c r="DM19" s="384"/>
      <c r="DN19" s="384"/>
      <c r="DO19" s="384"/>
      <c r="DP19" s="384"/>
      <c r="DQ19" s="384"/>
      <c r="DR19" s="384"/>
      <c r="DS19" s="385"/>
    </row>
    <row r="20" spans="1:129" s="26" customFormat="1" ht="13.2" x14ac:dyDescent="0.25">
      <c r="A20" s="383"/>
      <c r="B20" s="384"/>
      <c r="C20" s="384"/>
      <c r="D20" s="385"/>
      <c r="E20" s="383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5"/>
      <c r="U20" s="383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5"/>
      <c r="AG20" s="383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5"/>
      <c r="AU20" s="383" t="s">
        <v>106</v>
      </c>
      <c r="AV20" s="384"/>
      <c r="AW20" s="384"/>
      <c r="AX20" s="384"/>
      <c r="AY20" s="384"/>
      <c r="AZ20" s="384"/>
      <c r="BA20" s="384"/>
      <c r="BB20" s="384"/>
      <c r="BC20" s="384"/>
      <c r="BD20" s="384"/>
      <c r="BE20" s="384"/>
      <c r="BF20" s="384"/>
      <c r="BG20" s="384"/>
      <c r="BH20" s="385"/>
      <c r="BI20" s="383" t="s">
        <v>109</v>
      </c>
      <c r="BJ20" s="384"/>
      <c r="BK20" s="384"/>
      <c r="BL20" s="384"/>
      <c r="BM20" s="384"/>
      <c r="BN20" s="384"/>
      <c r="BO20" s="384"/>
      <c r="BP20" s="384"/>
      <c r="BQ20" s="384"/>
      <c r="BR20" s="384"/>
      <c r="BS20" s="384"/>
      <c r="BT20" s="384"/>
      <c r="BU20" s="384"/>
      <c r="BV20" s="385"/>
      <c r="BW20" s="383" t="s">
        <v>110</v>
      </c>
      <c r="BX20" s="384"/>
      <c r="BY20" s="384"/>
      <c r="BZ20" s="384"/>
      <c r="CA20" s="384"/>
      <c r="CB20" s="384"/>
      <c r="CC20" s="384"/>
      <c r="CD20" s="384"/>
      <c r="CE20" s="384"/>
      <c r="CF20" s="384"/>
      <c r="CG20" s="384"/>
      <c r="CH20" s="384"/>
      <c r="CI20" s="384"/>
      <c r="CJ20" s="385"/>
      <c r="CK20" s="383" t="s">
        <v>111</v>
      </c>
      <c r="CL20" s="384"/>
      <c r="CM20" s="384"/>
      <c r="CN20" s="384"/>
      <c r="CO20" s="384"/>
      <c r="CP20" s="384"/>
      <c r="CQ20" s="384"/>
      <c r="CR20" s="384"/>
      <c r="CS20" s="384"/>
      <c r="CT20" s="384"/>
      <c r="CU20" s="385"/>
      <c r="CV20" s="383"/>
      <c r="CW20" s="384"/>
      <c r="CX20" s="384"/>
      <c r="CY20" s="384"/>
      <c r="CZ20" s="384"/>
      <c r="DA20" s="384"/>
      <c r="DB20" s="384"/>
      <c r="DC20" s="384"/>
      <c r="DD20" s="384"/>
      <c r="DE20" s="385"/>
      <c r="DF20" s="383" t="s">
        <v>112</v>
      </c>
      <c r="DG20" s="384"/>
      <c r="DH20" s="384"/>
      <c r="DI20" s="384"/>
      <c r="DJ20" s="384"/>
      <c r="DK20" s="384"/>
      <c r="DL20" s="384"/>
      <c r="DM20" s="384"/>
      <c r="DN20" s="384"/>
      <c r="DO20" s="384"/>
      <c r="DP20" s="384"/>
      <c r="DQ20" s="384"/>
      <c r="DR20" s="384"/>
      <c r="DS20" s="385"/>
    </row>
    <row r="21" spans="1:129" s="26" customFormat="1" ht="13.2" x14ac:dyDescent="0.25">
      <c r="A21" s="383"/>
      <c r="B21" s="384"/>
      <c r="C21" s="384"/>
      <c r="D21" s="385"/>
      <c r="E21" s="383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5"/>
      <c r="U21" s="383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5"/>
      <c r="AG21" s="383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5"/>
      <c r="AU21" s="383" t="s">
        <v>113</v>
      </c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85"/>
      <c r="BI21" s="383" t="s">
        <v>114</v>
      </c>
      <c r="BJ21" s="384"/>
      <c r="BK21" s="384"/>
      <c r="BL21" s="384"/>
      <c r="BM21" s="384"/>
      <c r="BN21" s="384"/>
      <c r="BO21" s="384"/>
      <c r="BP21" s="384"/>
      <c r="BQ21" s="384"/>
      <c r="BR21" s="384"/>
      <c r="BS21" s="384"/>
      <c r="BT21" s="384"/>
      <c r="BU21" s="384"/>
      <c r="BV21" s="385"/>
      <c r="BW21" s="383" t="s">
        <v>114</v>
      </c>
      <c r="BX21" s="384"/>
      <c r="BY21" s="384"/>
      <c r="BZ21" s="384"/>
      <c r="CA21" s="384"/>
      <c r="CB21" s="384"/>
      <c r="CC21" s="384"/>
      <c r="CD21" s="384"/>
      <c r="CE21" s="384"/>
      <c r="CF21" s="384"/>
      <c r="CG21" s="384"/>
      <c r="CH21" s="384"/>
      <c r="CI21" s="384"/>
      <c r="CJ21" s="385"/>
      <c r="CK21" s="383"/>
      <c r="CL21" s="384"/>
      <c r="CM21" s="384"/>
      <c r="CN21" s="384"/>
      <c r="CO21" s="384"/>
      <c r="CP21" s="384"/>
      <c r="CQ21" s="384"/>
      <c r="CR21" s="384"/>
      <c r="CS21" s="384"/>
      <c r="CT21" s="384"/>
      <c r="CU21" s="385"/>
      <c r="CV21" s="383"/>
      <c r="CW21" s="384"/>
      <c r="CX21" s="384"/>
      <c r="CY21" s="384"/>
      <c r="CZ21" s="384"/>
      <c r="DA21" s="384"/>
      <c r="DB21" s="384"/>
      <c r="DC21" s="384"/>
      <c r="DD21" s="384"/>
      <c r="DE21" s="385"/>
      <c r="DF21" s="383" t="s">
        <v>115</v>
      </c>
      <c r="DG21" s="384"/>
      <c r="DH21" s="384"/>
      <c r="DI21" s="384"/>
      <c r="DJ21" s="384"/>
      <c r="DK21" s="384"/>
      <c r="DL21" s="384"/>
      <c r="DM21" s="384"/>
      <c r="DN21" s="384"/>
      <c r="DO21" s="384"/>
      <c r="DP21" s="384"/>
      <c r="DQ21" s="384"/>
      <c r="DR21" s="384"/>
      <c r="DS21" s="385"/>
    </row>
    <row r="22" spans="1:129" s="26" customFormat="1" ht="13.2" x14ac:dyDescent="0.25">
      <c r="A22" s="392">
        <v>1</v>
      </c>
      <c r="B22" s="393"/>
      <c r="C22" s="393"/>
      <c r="D22" s="394"/>
      <c r="E22" s="392">
        <v>2</v>
      </c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4"/>
      <c r="U22" s="392">
        <v>3</v>
      </c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4"/>
      <c r="AG22" s="392">
        <v>4</v>
      </c>
      <c r="AH22" s="393"/>
      <c r="AI22" s="393"/>
      <c r="AJ22" s="393"/>
      <c r="AK22" s="393"/>
      <c r="AL22" s="393"/>
      <c r="AM22" s="393"/>
      <c r="AN22" s="393"/>
      <c r="AO22" s="393"/>
      <c r="AP22" s="393"/>
      <c r="AQ22" s="393"/>
      <c r="AR22" s="393"/>
      <c r="AS22" s="393"/>
      <c r="AT22" s="394"/>
      <c r="AU22" s="392">
        <v>5</v>
      </c>
      <c r="AV22" s="393"/>
      <c r="AW22" s="393"/>
      <c r="AX22" s="393"/>
      <c r="AY22" s="393"/>
      <c r="AZ22" s="393"/>
      <c r="BA22" s="393"/>
      <c r="BB22" s="393"/>
      <c r="BC22" s="393"/>
      <c r="BD22" s="393"/>
      <c r="BE22" s="393"/>
      <c r="BF22" s="393"/>
      <c r="BG22" s="393"/>
      <c r="BH22" s="394"/>
      <c r="BI22" s="392">
        <v>6</v>
      </c>
      <c r="BJ22" s="393"/>
      <c r="BK22" s="393"/>
      <c r="BL22" s="393"/>
      <c r="BM22" s="393"/>
      <c r="BN22" s="393"/>
      <c r="BO22" s="393"/>
      <c r="BP22" s="393"/>
      <c r="BQ22" s="393"/>
      <c r="BR22" s="393"/>
      <c r="BS22" s="393"/>
      <c r="BT22" s="393"/>
      <c r="BU22" s="393"/>
      <c r="BV22" s="394"/>
      <c r="BW22" s="392">
        <v>7</v>
      </c>
      <c r="BX22" s="393"/>
      <c r="BY22" s="393"/>
      <c r="BZ22" s="393"/>
      <c r="CA22" s="393"/>
      <c r="CB22" s="393"/>
      <c r="CC22" s="393"/>
      <c r="CD22" s="393"/>
      <c r="CE22" s="393"/>
      <c r="CF22" s="393"/>
      <c r="CG22" s="393"/>
      <c r="CH22" s="393"/>
      <c r="CI22" s="393"/>
      <c r="CJ22" s="394"/>
      <c r="CK22" s="392">
        <v>8</v>
      </c>
      <c r="CL22" s="393"/>
      <c r="CM22" s="393"/>
      <c r="CN22" s="393"/>
      <c r="CO22" s="393"/>
      <c r="CP22" s="393"/>
      <c r="CQ22" s="393"/>
      <c r="CR22" s="393"/>
      <c r="CS22" s="393"/>
      <c r="CT22" s="393"/>
      <c r="CU22" s="394"/>
      <c r="CV22" s="392">
        <v>9</v>
      </c>
      <c r="CW22" s="393"/>
      <c r="CX22" s="393"/>
      <c r="CY22" s="393"/>
      <c r="CZ22" s="393"/>
      <c r="DA22" s="393"/>
      <c r="DB22" s="393"/>
      <c r="DC22" s="393"/>
      <c r="DD22" s="393"/>
      <c r="DE22" s="394"/>
      <c r="DF22" s="392">
        <v>10</v>
      </c>
      <c r="DG22" s="393"/>
      <c r="DH22" s="393"/>
      <c r="DI22" s="393"/>
      <c r="DJ22" s="393"/>
      <c r="DK22" s="393"/>
      <c r="DL22" s="393"/>
      <c r="DM22" s="393"/>
      <c r="DN22" s="393"/>
      <c r="DO22" s="393"/>
      <c r="DP22" s="393"/>
      <c r="DQ22" s="393"/>
      <c r="DR22" s="393"/>
      <c r="DS22" s="394"/>
    </row>
    <row r="23" spans="1:129" s="26" customFormat="1" ht="39" customHeight="1" x14ac:dyDescent="0.25">
      <c r="A23" s="392">
        <v>1</v>
      </c>
      <c r="B23" s="393"/>
      <c r="C23" s="393"/>
      <c r="D23" s="394"/>
      <c r="E23" s="395" t="s">
        <v>116</v>
      </c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7"/>
      <c r="U23" s="392">
        <v>3</v>
      </c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4"/>
      <c r="AG23" s="398">
        <f>AU23+BI23+BW23</f>
        <v>22504.9</v>
      </c>
      <c r="AH23" s="399"/>
      <c r="AI23" s="399"/>
      <c r="AJ23" s="399"/>
      <c r="AK23" s="399"/>
      <c r="AL23" s="399"/>
      <c r="AM23" s="399"/>
      <c r="AN23" s="399"/>
      <c r="AO23" s="399"/>
      <c r="AP23" s="399"/>
      <c r="AQ23" s="399"/>
      <c r="AR23" s="399"/>
      <c r="AS23" s="399"/>
      <c r="AT23" s="400"/>
      <c r="AU23" s="398">
        <v>12847.7</v>
      </c>
      <c r="AV23" s="399"/>
      <c r="AW23" s="399"/>
      <c r="AX23" s="399"/>
      <c r="AY23" s="399"/>
      <c r="AZ23" s="399"/>
      <c r="BA23" s="399"/>
      <c r="BB23" s="399"/>
      <c r="BC23" s="399"/>
      <c r="BD23" s="399"/>
      <c r="BE23" s="399"/>
      <c r="BF23" s="399"/>
      <c r="BG23" s="399"/>
      <c r="BH23" s="400"/>
      <c r="BI23" s="398">
        <v>0</v>
      </c>
      <c r="BJ23" s="399"/>
      <c r="BK23" s="399"/>
      <c r="BL23" s="399"/>
      <c r="BM23" s="399"/>
      <c r="BN23" s="399"/>
      <c r="BO23" s="399"/>
      <c r="BP23" s="399"/>
      <c r="BQ23" s="399"/>
      <c r="BR23" s="399"/>
      <c r="BS23" s="399"/>
      <c r="BT23" s="399"/>
      <c r="BU23" s="399"/>
      <c r="BV23" s="400"/>
      <c r="BW23" s="398">
        <v>9657.2000000000007</v>
      </c>
      <c r="BX23" s="399"/>
      <c r="BY23" s="399"/>
      <c r="BZ23" s="399"/>
      <c r="CA23" s="399"/>
      <c r="CB23" s="399"/>
      <c r="CC23" s="399"/>
      <c r="CD23" s="399"/>
      <c r="CE23" s="399"/>
      <c r="CF23" s="399"/>
      <c r="CG23" s="399"/>
      <c r="CH23" s="399"/>
      <c r="CI23" s="399"/>
      <c r="CJ23" s="400"/>
      <c r="CK23" s="392">
        <v>25</v>
      </c>
      <c r="CL23" s="393"/>
      <c r="CM23" s="393"/>
      <c r="CN23" s="393"/>
      <c r="CO23" s="393"/>
      <c r="CP23" s="393"/>
      <c r="CQ23" s="393"/>
      <c r="CR23" s="393"/>
      <c r="CS23" s="393"/>
      <c r="CT23" s="393"/>
      <c r="CU23" s="394"/>
      <c r="CV23" s="392">
        <v>15</v>
      </c>
      <c r="CW23" s="393"/>
      <c r="CX23" s="393"/>
      <c r="CY23" s="393"/>
      <c r="CZ23" s="393"/>
      <c r="DA23" s="393"/>
      <c r="DB23" s="393"/>
      <c r="DC23" s="393"/>
      <c r="DD23" s="393"/>
      <c r="DE23" s="394"/>
      <c r="DF23" s="401">
        <f>(U23*((AU23*(1+CK23/100)+BW23)*(1+CV23/100))*12)+87.56</f>
        <v>1064764.1149999998</v>
      </c>
      <c r="DG23" s="402"/>
      <c r="DH23" s="402"/>
      <c r="DI23" s="402"/>
      <c r="DJ23" s="402"/>
      <c r="DK23" s="402"/>
      <c r="DL23" s="402"/>
      <c r="DM23" s="402"/>
      <c r="DN23" s="402"/>
      <c r="DO23" s="402"/>
      <c r="DP23" s="402"/>
      <c r="DQ23" s="402"/>
      <c r="DR23" s="402"/>
      <c r="DS23" s="403"/>
      <c r="DY23" s="26">
        <f>DF23/U23/12</f>
        <v>29576.780972222215</v>
      </c>
    </row>
    <row r="24" spans="1:129" s="26" customFormat="1" ht="12.75" customHeight="1" x14ac:dyDescent="0.25">
      <c r="A24" s="392">
        <v>2</v>
      </c>
      <c r="B24" s="393"/>
      <c r="C24" s="393"/>
      <c r="D24" s="394"/>
      <c r="E24" s="395" t="s">
        <v>380</v>
      </c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7"/>
      <c r="U24" s="407">
        <v>17</v>
      </c>
      <c r="V24" s="408"/>
      <c r="W24" s="408"/>
      <c r="X24" s="408"/>
      <c r="Y24" s="408"/>
      <c r="Z24" s="408"/>
      <c r="AA24" s="408"/>
      <c r="AB24" s="408"/>
      <c r="AC24" s="408"/>
      <c r="AD24" s="408"/>
      <c r="AE24" s="408"/>
      <c r="AF24" s="409"/>
      <c r="AG24" s="404">
        <f>AU24+BI24+BW24</f>
        <v>17515.04</v>
      </c>
      <c r="AH24" s="405"/>
      <c r="AI24" s="405"/>
      <c r="AJ24" s="405"/>
      <c r="AK24" s="405"/>
      <c r="AL24" s="405"/>
      <c r="AM24" s="405"/>
      <c r="AN24" s="405"/>
      <c r="AO24" s="405"/>
      <c r="AP24" s="405"/>
      <c r="AQ24" s="405"/>
      <c r="AR24" s="405"/>
      <c r="AS24" s="405"/>
      <c r="AT24" s="406"/>
      <c r="AU24" s="404">
        <v>13209.8</v>
      </c>
      <c r="AV24" s="405"/>
      <c r="AW24" s="405"/>
      <c r="AX24" s="405"/>
      <c r="AY24" s="405"/>
      <c r="AZ24" s="405"/>
      <c r="BA24" s="405"/>
      <c r="BB24" s="405"/>
      <c r="BC24" s="405"/>
      <c r="BD24" s="405"/>
      <c r="BE24" s="405"/>
      <c r="BF24" s="405"/>
      <c r="BG24" s="405"/>
      <c r="BH24" s="406"/>
      <c r="BI24" s="404">
        <v>3359.9</v>
      </c>
      <c r="BJ24" s="405"/>
      <c r="BK24" s="405"/>
      <c r="BL24" s="405"/>
      <c r="BM24" s="405"/>
      <c r="BN24" s="405"/>
      <c r="BO24" s="405"/>
      <c r="BP24" s="405"/>
      <c r="BQ24" s="405"/>
      <c r="BR24" s="405"/>
      <c r="BS24" s="405"/>
      <c r="BT24" s="405"/>
      <c r="BU24" s="405"/>
      <c r="BV24" s="406"/>
      <c r="BW24" s="404">
        <f>3592.4-2647.06</f>
        <v>945.34000000000015</v>
      </c>
      <c r="BX24" s="405"/>
      <c r="BY24" s="405"/>
      <c r="BZ24" s="405"/>
      <c r="CA24" s="405"/>
      <c r="CB24" s="405"/>
      <c r="CC24" s="405"/>
      <c r="CD24" s="405"/>
      <c r="CE24" s="405"/>
      <c r="CF24" s="405"/>
      <c r="CG24" s="405"/>
      <c r="CH24" s="405"/>
      <c r="CI24" s="405"/>
      <c r="CJ24" s="406"/>
      <c r="CK24" s="407">
        <v>25</v>
      </c>
      <c r="CL24" s="408"/>
      <c r="CM24" s="408"/>
      <c r="CN24" s="408"/>
      <c r="CO24" s="408"/>
      <c r="CP24" s="408"/>
      <c r="CQ24" s="408"/>
      <c r="CR24" s="408"/>
      <c r="CS24" s="408"/>
      <c r="CT24" s="408"/>
      <c r="CU24" s="409"/>
      <c r="CV24" s="407">
        <v>15</v>
      </c>
      <c r="CW24" s="408"/>
      <c r="CX24" s="408"/>
      <c r="CY24" s="408"/>
      <c r="CZ24" s="408"/>
      <c r="DA24" s="408"/>
      <c r="DB24" s="408"/>
      <c r="DC24" s="408"/>
      <c r="DD24" s="408"/>
      <c r="DE24" s="409"/>
      <c r="DF24" s="410">
        <f>(U24*((AU24*(1+CK24/100)+BW24+BI24)*(1+CV24/100))*12)</f>
        <v>4883783.1539999992</v>
      </c>
      <c r="DG24" s="411"/>
      <c r="DH24" s="411"/>
      <c r="DI24" s="411"/>
      <c r="DJ24" s="411"/>
      <c r="DK24" s="411"/>
      <c r="DL24" s="411"/>
      <c r="DM24" s="411"/>
      <c r="DN24" s="411"/>
      <c r="DO24" s="411"/>
      <c r="DP24" s="411"/>
      <c r="DQ24" s="411"/>
      <c r="DR24" s="411"/>
      <c r="DS24" s="412"/>
      <c r="DY24" s="26">
        <f t="shared" ref="DY24:DY26" si="0">DF24/U24/12</f>
        <v>23940.113499999996</v>
      </c>
    </row>
    <row r="25" spans="1:129" s="26" customFormat="1" ht="25.5" customHeight="1" x14ac:dyDescent="0.25">
      <c r="A25" s="392">
        <v>3</v>
      </c>
      <c r="B25" s="393"/>
      <c r="C25" s="393"/>
      <c r="D25" s="394"/>
      <c r="E25" s="395" t="s">
        <v>381</v>
      </c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7"/>
      <c r="U25" s="407">
        <v>4</v>
      </c>
      <c r="V25" s="408"/>
      <c r="W25" s="408"/>
      <c r="X25" s="408"/>
      <c r="Y25" s="408"/>
      <c r="Z25" s="408"/>
      <c r="AA25" s="408"/>
      <c r="AB25" s="408"/>
      <c r="AC25" s="408"/>
      <c r="AD25" s="408"/>
      <c r="AE25" s="408"/>
      <c r="AF25" s="409"/>
      <c r="AG25" s="404">
        <f>AU25+BI25+BW25</f>
        <v>12220.1</v>
      </c>
      <c r="AH25" s="405"/>
      <c r="AI25" s="405"/>
      <c r="AJ25" s="405"/>
      <c r="AK25" s="405"/>
      <c r="AL25" s="405"/>
      <c r="AM25" s="405"/>
      <c r="AN25" s="405"/>
      <c r="AO25" s="405"/>
      <c r="AP25" s="405"/>
      <c r="AQ25" s="405"/>
      <c r="AR25" s="405"/>
      <c r="AS25" s="405"/>
      <c r="AT25" s="406"/>
      <c r="AU25" s="404">
        <v>6828.5</v>
      </c>
      <c r="AV25" s="405"/>
      <c r="AW25" s="405"/>
      <c r="AX25" s="405"/>
      <c r="AY25" s="405"/>
      <c r="AZ25" s="405"/>
      <c r="BA25" s="405"/>
      <c r="BB25" s="405"/>
      <c r="BC25" s="405"/>
      <c r="BD25" s="405"/>
      <c r="BE25" s="405"/>
      <c r="BF25" s="405"/>
      <c r="BG25" s="405"/>
      <c r="BH25" s="406"/>
      <c r="BI25" s="404">
        <v>0</v>
      </c>
      <c r="BJ25" s="405"/>
      <c r="BK25" s="405"/>
      <c r="BL25" s="405"/>
      <c r="BM25" s="405"/>
      <c r="BN25" s="405"/>
      <c r="BO25" s="405"/>
      <c r="BP25" s="405"/>
      <c r="BQ25" s="405"/>
      <c r="BR25" s="405"/>
      <c r="BS25" s="405"/>
      <c r="BT25" s="405"/>
      <c r="BU25" s="405"/>
      <c r="BV25" s="406"/>
      <c r="BW25" s="404">
        <v>5391.6</v>
      </c>
      <c r="BX25" s="405"/>
      <c r="BY25" s="405"/>
      <c r="BZ25" s="405"/>
      <c r="CA25" s="405"/>
      <c r="CB25" s="405"/>
      <c r="CC25" s="405"/>
      <c r="CD25" s="405"/>
      <c r="CE25" s="405"/>
      <c r="CF25" s="405"/>
      <c r="CG25" s="405"/>
      <c r="CH25" s="405"/>
      <c r="CI25" s="405"/>
      <c r="CJ25" s="406"/>
      <c r="CK25" s="407">
        <v>0</v>
      </c>
      <c r="CL25" s="408"/>
      <c r="CM25" s="408"/>
      <c r="CN25" s="408"/>
      <c r="CO25" s="408"/>
      <c r="CP25" s="408"/>
      <c r="CQ25" s="408"/>
      <c r="CR25" s="408"/>
      <c r="CS25" s="408"/>
      <c r="CT25" s="408"/>
      <c r="CU25" s="409"/>
      <c r="CV25" s="407">
        <v>15</v>
      </c>
      <c r="CW25" s="408"/>
      <c r="CX25" s="408"/>
      <c r="CY25" s="408"/>
      <c r="CZ25" s="408"/>
      <c r="DA25" s="408"/>
      <c r="DB25" s="408"/>
      <c r="DC25" s="408"/>
      <c r="DD25" s="408"/>
      <c r="DE25" s="409"/>
      <c r="DF25" s="410">
        <f>(U25*((AU25*(1+CK25/100)+BW25+BI25)*(1+CV25/100))*12)</f>
        <v>674549.52</v>
      </c>
      <c r="DG25" s="411"/>
      <c r="DH25" s="411"/>
      <c r="DI25" s="411"/>
      <c r="DJ25" s="411"/>
      <c r="DK25" s="411"/>
      <c r="DL25" s="411"/>
      <c r="DM25" s="411"/>
      <c r="DN25" s="411"/>
      <c r="DO25" s="411"/>
      <c r="DP25" s="411"/>
      <c r="DQ25" s="411"/>
      <c r="DR25" s="411"/>
      <c r="DS25" s="412"/>
      <c r="DY25" s="26">
        <f t="shared" si="0"/>
        <v>14053.115</v>
      </c>
    </row>
    <row r="26" spans="1:129" s="26" customFormat="1" ht="25.5" customHeight="1" x14ac:dyDescent="0.25">
      <c r="A26" s="392">
        <v>4</v>
      </c>
      <c r="B26" s="393"/>
      <c r="C26" s="393"/>
      <c r="D26" s="394"/>
      <c r="E26" s="395" t="s">
        <v>119</v>
      </c>
      <c r="F26" s="396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7"/>
      <c r="U26" s="407">
        <v>8</v>
      </c>
      <c r="V26" s="408"/>
      <c r="W26" s="408"/>
      <c r="X26" s="408"/>
      <c r="Y26" s="408"/>
      <c r="Z26" s="408"/>
      <c r="AA26" s="408"/>
      <c r="AB26" s="408"/>
      <c r="AC26" s="408"/>
      <c r="AD26" s="408"/>
      <c r="AE26" s="408"/>
      <c r="AF26" s="409"/>
      <c r="AG26" s="404">
        <f>AU26+BI26+BW26</f>
        <v>17522.2</v>
      </c>
      <c r="AH26" s="405"/>
      <c r="AI26" s="405"/>
      <c r="AJ26" s="405"/>
      <c r="AK26" s="405"/>
      <c r="AL26" s="405"/>
      <c r="AM26" s="405"/>
      <c r="AN26" s="405"/>
      <c r="AO26" s="405"/>
      <c r="AP26" s="405"/>
      <c r="AQ26" s="405"/>
      <c r="AR26" s="405"/>
      <c r="AS26" s="405"/>
      <c r="AT26" s="406"/>
      <c r="AU26" s="404">
        <v>10848.2</v>
      </c>
      <c r="AV26" s="405"/>
      <c r="AW26" s="405"/>
      <c r="AX26" s="405"/>
      <c r="AY26" s="405"/>
      <c r="AZ26" s="405"/>
      <c r="BA26" s="405"/>
      <c r="BB26" s="405"/>
      <c r="BC26" s="405"/>
      <c r="BD26" s="405"/>
      <c r="BE26" s="405"/>
      <c r="BF26" s="405"/>
      <c r="BG26" s="405"/>
      <c r="BH26" s="406"/>
      <c r="BI26" s="404">
        <v>705.4</v>
      </c>
      <c r="BJ26" s="405"/>
      <c r="BK26" s="405"/>
      <c r="BL26" s="405"/>
      <c r="BM26" s="405"/>
      <c r="BN26" s="405"/>
      <c r="BO26" s="405"/>
      <c r="BP26" s="405"/>
      <c r="BQ26" s="405"/>
      <c r="BR26" s="405"/>
      <c r="BS26" s="405"/>
      <c r="BT26" s="405"/>
      <c r="BU26" s="405"/>
      <c r="BV26" s="406"/>
      <c r="BW26" s="404">
        <v>5968.6</v>
      </c>
      <c r="BX26" s="405"/>
      <c r="BY26" s="405"/>
      <c r="BZ26" s="405"/>
      <c r="CA26" s="405"/>
      <c r="CB26" s="405"/>
      <c r="CC26" s="405"/>
      <c r="CD26" s="405"/>
      <c r="CE26" s="405"/>
      <c r="CF26" s="405"/>
      <c r="CG26" s="405"/>
      <c r="CH26" s="405"/>
      <c r="CI26" s="405"/>
      <c r="CJ26" s="406"/>
      <c r="CK26" s="407">
        <v>0</v>
      </c>
      <c r="CL26" s="408"/>
      <c r="CM26" s="408"/>
      <c r="CN26" s="408"/>
      <c r="CO26" s="408"/>
      <c r="CP26" s="408"/>
      <c r="CQ26" s="408"/>
      <c r="CR26" s="408"/>
      <c r="CS26" s="408"/>
      <c r="CT26" s="408"/>
      <c r="CU26" s="409"/>
      <c r="CV26" s="407">
        <v>15</v>
      </c>
      <c r="CW26" s="408"/>
      <c r="CX26" s="408"/>
      <c r="CY26" s="408"/>
      <c r="CZ26" s="408"/>
      <c r="DA26" s="408"/>
      <c r="DB26" s="408"/>
      <c r="DC26" s="408"/>
      <c r="DD26" s="408"/>
      <c r="DE26" s="409"/>
      <c r="DF26" s="410">
        <f>(U26*((AU26*(1+CK26/100)+BW26+BI26)*(1+CV26/100))*12)</f>
        <v>1934450.8800000004</v>
      </c>
      <c r="DG26" s="411"/>
      <c r="DH26" s="411"/>
      <c r="DI26" s="411"/>
      <c r="DJ26" s="411"/>
      <c r="DK26" s="411"/>
      <c r="DL26" s="411"/>
      <c r="DM26" s="411"/>
      <c r="DN26" s="411"/>
      <c r="DO26" s="411"/>
      <c r="DP26" s="411"/>
      <c r="DQ26" s="411"/>
      <c r="DR26" s="411"/>
      <c r="DS26" s="412"/>
      <c r="DY26" s="26">
        <f t="shared" si="0"/>
        <v>20150.530000000002</v>
      </c>
    </row>
    <row r="27" spans="1:129" s="26" customFormat="1" ht="13.2" x14ac:dyDescent="0.25">
      <c r="A27" s="413" t="s">
        <v>120</v>
      </c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5"/>
      <c r="U27" s="407">
        <f>SUM(U23:AF26)</f>
        <v>32</v>
      </c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9"/>
      <c r="AG27" s="407"/>
      <c r="AH27" s="408"/>
      <c r="AI27" s="408"/>
      <c r="AJ27" s="408"/>
      <c r="AK27" s="408"/>
      <c r="AL27" s="408"/>
      <c r="AM27" s="408"/>
      <c r="AN27" s="408"/>
      <c r="AO27" s="408"/>
      <c r="AP27" s="408"/>
      <c r="AQ27" s="408"/>
      <c r="AR27" s="408"/>
      <c r="AS27" s="408"/>
      <c r="AT27" s="409"/>
      <c r="AU27" s="407" t="s">
        <v>9</v>
      </c>
      <c r="AV27" s="408"/>
      <c r="AW27" s="408"/>
      <c r="AX27" s="408"/>
      <c r="AY27" s="408"/>
      <c r="AZ27" s="408"/>
      <c r="BA27" s="408"/>
      <c r="BB27" s="408"/>
      <c r="BC27" s="408"/>
      <c r="BD27" s="408"/>
      <c r="BE27" s="408"/>
      <c r="BF27" s="408"/>
      <c r="BG27" s="408"/>
      <c r="BH27" s="409"/>
      <c r="BI27" s="407" t="s">
        <v>9</v>
      </c>
      <c r="BJ27" s="408"/>
      <c r="BK27" s="408"/>
      <c r="BL27" s="408"/>
      <c r="BM27" s="408"/>
      <c r="BN27" s="408"/>
      <c r="BO27" s="408"/>
      <c r="BP27" s="408"/>
      <c r="BQ27" s="408"/>
      <c r="BR27" s="408"/>
      <c r="BS27" s="408"/>
      <c r="BT27" s="408"/>
      <c r="BU27" s="408"/>
      <c r="BV27" s="409"/>
      <c r="BW27" s="407" t="s">
        <v>9</v>
      </c>
      <c r="BX27" s="408"/>
      <c r="BY27" s="408"/>
      <c r="BZ27" s="408"/>
      <c r="CA27" s="408"/>
      <c r="CB27" s="408"/>
      <c r="CC27" s="408"/>
      <c r="CD27" s="408"/>
      <c r="CE27" s="408"/>
      <c r="CF27" s="408"/>
      <c r="CG27" s="408"/>
      <c r="CH27" s="408"/>
      <c r="CI27" s="408"/>
      <c r="CJ27" s="409"/>
      <c r="CK27" s="407" t="s">
        <v>9</v>
      </c>
      <c r="CL27" s="408"/>
      <c r="CM27" s="408"/>
      <c r="CN27" s="408"/>
      <c r="CO27" s="408"/>
      <c r="CP27" s="408"/>
      <c r="CQ27" s="408"/>
      <c r="CR27" s="408"/>
      <c r="CS27" s="408"/>
      <c r="CT27" s="408"/>
      <c r="CU27" s="409"/>
      <c r="CV27" s="407" t="s">
        <v>9</v>
      </c>
      <c r="CW27" s="408"/>
      <c r="CX27" s="408"/>
      <c r="CY27" s="408"/>
      <c r="CZ27" s="408"/>
      <c r="DA27" s="408"/>
      <c r="DB27" s="408"/>
      <c r="DC27" s="408"/>
      <c r="DD27" s="408"/>
      <c r="DE27" s="409"/>
      <c r="DF27" s="419">
        <f>SUM(DF23:DS26)</f>
        <v>8557547.6689999998</v>
      </c>
      <c r="DG27" s="420"/>
      <c r="DH27" s="420"/>
      <c r="DI27" s="420"/>
      <c r="DJ27" s="420"/>
      <c r="DK27" s="420"/>
      <c r="DL27" s="420"/>
      <c r="DM27" s="420"/>
      <c r="DN27" s="420"/>
      <c r="DO27" s="420"/>
      <c r="DP27" s="420"/>
      <c r="DQ27" s="420"/>
      <c r="DR27" s="420"/>
      <c r="DS27" s="421"/>
      <c r="DY27" s="29">
        <f>DF27/12</f>
        <v>713128.97241666669</v>
      </c>
    </row>
    <row r="28" spans="1:129" s="26" customFormat="1" ht="13.2" x14ac:dyDescent="0.25">
      <c r="A28" s="422" t="s">
        <v>121</v>
      </c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4"/>
      <c r="U28" s="407">
        <f>U27</f>
        <v>32</v>
      </c>
      <c r="V28" s="408"/>
      <c r="W28" s="408"/>
      <c r="X28" s="408"/>
      <c r="Y28" s="408"/>
      <c r="Z28" s="408"/>
      <c r="AA28" s="408"/>
      <c r="AB28" s="408"/>
      <c r="AC28" s="408"/>
      <c r="AD28" s="408"/>
      <c r="AE28" s="408"/>
      <c r="AF28" s="409"/>
      <c r="AG28" s="407"/>
      <c r="AH28" s="408"/>
      <c r="AI28" s="408"/>
      <c r="AJ28" s="408"/>
      <c r="AK28" s="408"/>
      <c r="AL28" s="408"/>
      <c r="AM28" s="408"/>
      <c r="AN28" s="408"/>
      <c r="AO28" s="408"/>
      <c r="AP28" s="408"/>
      <c r="AQ28" s="408"/>
      <c r="AR28" s="408"/>
      <c r="AS28" s="408"/>
      <c r="AT28" s="409"/>
      <c r="AU28" s="407" t="s">
        <v>9</v>
      </c>
      <c r="AV28" s="408"/>
      <c r="AW28" s="408"/>
      <c r="AX28" s="408"/>
      <c r="AY28" s="408"/>
      <c r="AZ28" s="408"/>
      <c r="BA28" s="408"/>
      <c r="BB28" s="408"/>
      <c r="BC28" s="408"/>
      <c r="BD28" s="408"/>
      <c r="BE28" s="408"/>
      <c r="BF28" s="408"/>
      <c r="BG28" s="408"/>
      <c r="BH28" s="409"/>
      <c r="BI28" s="407" t="s">
        <v>9</v>
      </c>
      <c r="BJ28" s="408"/>
      <c r="BK28" s="408"/>
      <c r="BL28" s="408"/>
      <c r="BM28" s="408"/>
      <c r="BN28" s="408"/>
      <c r="BO28" s="408"/>
      <c r="BP28" s="408"/>
      <c r="BQ28" s="408"/>
      <c r="BR28" s="408"/>
      <c r="BS28" s="408"/>
      <c r="BT28" s="408"/>
      <c r="BU28" s="408"/>
      <c r="BV28" s="409"/>
      <c r="BW28" s="407" t="s">
        <v>9</v>
      </c>
      <c r="BX28" s="408"/>
      <c r="BY28" s="408"/>
      <c r="BZ28" s="408"/>
      <c r="CA28" s="408"/>
      <c r="CB28" s="408"/>
      <c r="CC28" s="408"/>
      <c r="CD28" s="408"/>
      <c r="CE28" s="408"/>
      <c r="CF28" s="408"/>
      <c r="CG28" s="408"/>
      <c r="CH28" s="408"/>
      <c r="CI28" s="408"/>
      <c r="CJ28" s="409"/>
      <c r="CK28" s="425" t="s">
        <v>9</v>
      </c>
      <c r="CL28" s="426"/>
      <c r="CM28" s="426"/>
      <c r="CN28" s="426"/>
      <c r="CO28" s="426"/>
      <c r="CP28" s="426"/>
      <c r="CQ28" s="426"/>
      <c r="CR28" s="426"/>
      <c r="CS28" s="426"/>
      <c r="CT28" s="426"/>
      <c r="CU28" s="427"/>
      <c r="CV28" s="407" t="s">
        <v>9</v>
      </c>
      <c r="CW28" s="408"/>
      <c r="CX28" s="408"/>
      <c r="CY28" s="408"/>
      <c r="CZ28" s="408"/>
      <c r="DA28" s="408"/>
      <c r="DB28" s="408"/>
      <c r="DC28" s="408"/>
      <c r="DD28" s="408"/>
      <c r="DE28" s="409"/>
      <c r="DF28" s="416">
        <v>6671400</v>
      </c>
      <c r="DG28" s="417"/>
      <c r="DH28" s="417"/>
      <c r="DI28" s="417"/>
      <c r="DJ28" s="417"/>
      <c r="DK28" s="417"/>
      <c r="DL28" s="417"/>
      <c r="DM28" s="417"/>
      <c r="DN28" s="417"/>
      <c r="DO28" s="417"/>
      <c r="DP28" s="417"/>
      <c r="DQ28" s="417"/>
      <c r="DR28" s="417"/>
      <c r="DS28" s="418"/>
      <c r="DY28" s="26">
        <v>764824.43</v>
      </c>
    </row>
    <row r="29" spans="1:129" s="26" customFormat="1" ht="13.2" x14ac:dyDescent="0.25">
      <c r="DY29" s="33">
        <f>8410000-DF27</f>
        <v>-147547.66899999976</v>
      </c>
    </row>
    <row r="30" spans="1:129" s="26" customFormat="1" ht="13.2" x14ac:dyDescent="0.25">
      <c r="DY30" s="29">
        <f>DY27-DY28</f>
        <v>-51695.457583333366</v>
      </c>
    </row>
    <row r="31" spans="1:129" s="26" customFormat="1" ht="13.2" x14ac:dyDescent="0.25"/>
    <row r="32" spans="1:129" s="26" customFormat="1" ht="13.2" x14ac:dyDescent="0.25"/>
    <row r="33" s="26" customFormat="1" ht="13.2" x14ac:dyDescent="0.25"/>
    <row r="34" s="26" customFormat="1" ht="13.2" x14ac:dyDescent="0.25"/>
    <row r="35" s="26" customFormat="1" ht="13.2" x14ac:dyDescent="0.25"/>
    <row r="36" s="26" customFormat="1" ht="13.2" x14ac:dyDescent="0.25"/>
    <row r="37" s="26" customFormat="1" ht="13.2" x14ac:dyDescent="0.25"/>
    <row r="38" s="26" customFormat="1" ht="13.2" x14ac:dyDescent="0.25"/>
    <row r="39" s="26" customFormat="1" ht="13.2" x14ac:dyDescent="0.25"/>
    <row r="40" s="26" customFormat="1" ht="13.2" x14ac:dyDescent="0.25"/>
    <row r="41" s="26" customFormat="1" ht="13.2" x14ac:dyDescent="0.25"/>
    <row r="42" s="26" customFormat="1" ht="13.2" x14ac:dyDescent="0.25"/>
    <row r="43" s="26" customFormat="1" ht="13.2" x14ac:dyDescent="0.25"/>
    <row r="44" s="26" customFormat="1" ht="13.2" x14ac:dyDescent="0.25"/>
    <row r="45" s="26" customFormat="1" ht="13.2" x14ac:dyDescent="0.25"/>
    <row r="46" s="26" customFormat="1" ht="13.2" x14ac:dyDescent="0.25"/>
    <row r="47" s="26" customFormat="1" ht="13.2" x14ac:dyDescent="0.25"/>
    <row r="48" s="26" customFormat="1" ht="13.2" x14ac:dyDescent="0.25"/>
    <row r="49" s="26" customFormat="1" ht="13.2" x14ac:dyDescent="0.25"/>
    <row r="50" s="26" customFormat="1" ht="13.2" x14ac:dyDescent="0.25"/>
    <row r="51" s="26" customFormat="1" ht="13.2" x14ac:dyDescent="0.25"/>
    <row r="52" s="26" customFormat="1" ht="13.2" x14ac:dyDescent="0.25"/>
    <row r="53" s="26" customFormat="1" ht="13.2" x14ac:dyDescent="0.25"/>
    <row r="54" s="26" customFormat="1" ht="13.2" x14ac:dyDescent="0.25"/>
    <row r="55" s="26" customFormat="1" ht="13.2" x14ac:dyDescent="0.25"/>
    <row r="56" s="26" customFormat="1" ht="13.2" x14ac:dyDescent="0.25"/>
    <row r="57" s="26" customFormat="1" ht="13.2" x14ac:dyDescent="0.25"/>
    <row r="58" s="26" customFormat="1" ht="13.2" x14ac:dyDescent="0.25"/>
    <row r="59" s="26" customFormat="1" ht="13.2" x14ac:dyDescent="0.25"/>
    <row r="60" s="26" customFormat="1" ht="13.2" x14ac:dyDescent="0.25"/>
    <row r="61" s="26" customFormat="1" ht="13.2" x14ac:dyDescent="0.25"/>
    <row r="62" s="26" customFormat="1" ht="13.2" x14ac:dyDescent="0.25"/>
    <row r="63" s="26" customFormat="1" ht="13.2" x14ac:dyDescent="0.25"/>
    <row r="64" s="26" customFormat="1" ht="13.2" x14ac:dyDescent="0.25"/>
    <row r="65" s="26" customFormat="1" ht="13.2" x14ac:dyDescent="0.25"/>
    <row r="66" s="26" customFormat="1" ht="13.2" x14ac:dyDescent="0.25"/>
    <row r="67" s="26" customFormat="1" ht="13.2" x14ac:dyDescent="0.25"/>
    <row r="68" s="26" customFormat="1" ht="13.2" x14ac:dyDescent="0.25"/>
    <row r="69" s="26" customFormat="1" ht="13.2" x14ac:dyDescent="0.25"/>
    <row r="70" s="26" customFormat="1" ht="13.2" x14ac:dyDescent="0.25"/>
    <row r="71" s="26" customFormat="1" ht="13.2" x14ac:dyDescent="0.25"/>
    <row r="72" s="26" customFormat="1" ht="13.2" x14ac:dyDescent="0.25"/>
    <row r="73" s="26" customFormat="1" ht="13.2" x14ac:dyDescent="0.25"/>
    <row r="74" s="26" customFormat="1" ht="13.2" x14ac:dyDescent="0.25"/>
    <row r="75" s="26" customFormat="1" ht="13.2" x14ac:dyDescent="0.25"/>
    <row r="76" s="26" customFormat="1" ht="13.2" x14ac:dyDescent="0.25"/>
    <row r="77" s="26" customFormat="1" ht="13.2" x14ac:dyDescent="0.25"/>
    <row r="78" s="26" customFormat="1" ht="13.2" x14ac:dyDescent="0.25"/>
    <row r="79" s="26" customFormat="1" ht="13.2" x14ac:dyDescent="0.25"/>
    <row r="80" s="26" customFormat="1" ht="13.2" x14ac:dyDescent="0.25"/>
    <row r="81" s="26" customFormat="1" ht="13.2" x14ac:dyDescent="0.25"/>
    <row r="82" s="26" customFormat="1" ht="13.2" x14ac:dyDescent="0.25"/>
    <row r="83" s="26" customFormat="1" ht="13.2" x14ac:dyDescent="0.25"/>
    <row r="84" s="26" customFormat="1" ht="13.2" x14ac:dyDescent="0.25"/>
    <row r="85" s="26" customFormat="1" ht="13.2" x14ac:dyDescent="0.25"/>
    <row r="86" s="26" customFormat="1" ht="13.2" x14ac:dyDescent="0.25"/>
    <row r="87" s="26" customFormat="1" ht="13.2" x14ac:dyDescent="0.25"/>
    <row r="88" s="26" customFormat="1" ht="13.2" x14ac:dyDescent="0.25"/>
    <row r="89" s="26" customFormat="1" ht="13.2" x14ac:dyDescent="0.25"/>
    <row r="90" s="26" customFormat="1" ht="13.2" x14ac:dyDescent="0.25"/>
    <row r="91" s="26" customFormat="1" ht="13.2" x14ac:dyDescent="0.25"/>
    <row r="92" s="26" customFormat="1" ht="13.2" x14ac:dyDescent="0.25"/>
    <row r="93" s="26" customFormat="1" ht="13.2" x14ac:dyDescent="0.25"/>
    <row r="94" s="26" customFormat="1" ht="13.2" x14ac:dyDescent="0.25"/>
    <row r="95" s="26" customFormat="1" ht="13.2" x14ac:dyDescent="0.25"/>
    <row r="96" s="26" customFormat="1" ht="13.2" x14ac:dyDescent="0.25"/>
    <row r="97" s="26" customFormat="1" ht="13.2" x14ac:dyDescent="0.25"/>
    <row r="98" s="26" customFormat="1" ht="13.2" x14ac:dyDescent="0.25"/>
    <row r="99" s="26" customFormat="1" ht="13.2" x14ac:dyDescent="0.25"/>
    <row r="100" s="26" customFormat="1" ht="13.2" x14ac:dyDescent="0.25"/>
    <row r="101" s="26" customFormat="1" ht="13.2" x14ac:dyDescent="0.25"/>
    <row r="102" s="26" customFormat="1" ht="13.2" x14ac:dyDescent="0.25"/>
    <row r="103" s="26" customFormat="1" ht="13.2" x14ac:dyDescent="0.25"/>
    <row r="104" s="26" customFormat="1" ht="13.2" x14ac:dyDescent="0.25"/>
    <row r="105" s="26" customFormat="1" ht="13.2" x14ac:dyDescent="0.25"/>
    <row r="106" s="26" customFormat="1" ht="13.2" x14ac:dyDescent="0.25"/>
    <row r="107" s="26" customFormat="1" ht="13.2" x14ac:dyDescent="0.25"/>
    <row r="108" s="26" customFormat="1" ht="13.2" x14ac:dyDescent="0.25"/>
    <row r="109" s="26" customFormat="1" ht="13.2" x14ac:dyDescent="0.25"/>
    <row r="110" s="26" customFormat="1" ht="13.2" x14ac:dyDescent="0.25"/>
    <row r="111" s="26" customFormat="1" ht="13.2" x14ac:dyDescent="0.25"/>
    <row r="112" s="26" customFormat="1" ht="13.2" x14ac:dyDescent="0.25"/>
    <row r="113" s="26" customFormat="1" ht="13.2" x14ac:dyDescent="0.25"/>
    <row r="114" s="26" customFormat="1" ht="13.2" x14ac:dyDescent="0.25"/>
    <row r="115" s="26" customFormat="1" ht="13.2" x14ac:dyDescent="0.25"/>
    <row r="116" s="26" customFormat="1" ht="13.2" x14ac:dyDescent="0.25"/>
    <row r="117" s="26" customFormat="1" ht="13.2" x14ac:dyDescent="0.25"/>
    <row r="118" s="26" customFormat="1" ht="13.2" x14ac:dyDescent="0.25"/>
    <row r="119" s="26" customFormat="1" ht="13.2" x14ac:dyDescent="0.25"/>
    <row r="120" s="26" customFormat="1" ht="13.2" x14ac:dyDescent="0.25"/>
    <row r="121" s="26" customFormat="1" ht="13.2" x14ac:dyDescent="0.25"/>
    <row r="122" s="26" customFormat="1" ht="13.2" x14ac:dyDescent="0.25"/>
    <row r="123" s="26" customFormat="1" ht="13.2" x14ac:dyDescent="0.25"/>
    <row r="124" s="26" customFormat="1" ht="13.2" x14ac:dyDescent="0.25"/>
    <row r="125" s="26" customFormat="1" ht="13.2" x14ac:dyDescent="0.25"/>
    <row r="126" s="26" customFormat="1" ht="13.2" x14ac:dyDescent="0.25"/>
    <row r="127" s="26" customFormat="1" ht="13.2" x14ac:dyDescent="0.25"/>
    <row r="128" s="26" customFormat="1" ht="13.2" x14ac:dyDescent="0.25"/>
    <row r="129" s="26" customFormat="1" ht="13.2" x14ac:dyDescent="0.25"/>
    <row r="130" s="26" customFormat="1" ht="13.2" x14ac:dyDescent="0.25"/>
    <row r="131" s="26" customFormat="1" ht="13.2" x14ac:dyDescent="0.25"/>
    <row r="132" s="26" customFormat="1" ht="13.2" x14ac:dyDescent="0.25"/>
    <row r="133" s="26" customFormat="1" ht="13.2" x14ac:dyDescent="0.25"/>
    <row r="134" s="26" customFormat="1" ht="13.2" x14ac:dyDescent="0.25"/>
    <row r="135" s="26" customFormat="1" ht="13.2" x14ac:dyDescent="0.25"/>
    <row r="136" s="26" customFormat="1" ht="13.2" x14ac:dyDescent="0.25"/>
    <row r="137" s="26" customFormat="1" ht="13.2" x14ac:dyDescent="0.25"/>
    <row r="138" s="26" customFormat="1" ht="13.2" x14ac:dyDescent="0.25"/>
    <row r="139" s="26" customFormat="1" ht="13.2" x14ac:dyDescent="0.25"/>
    <row r="140" s="26" customFormat="1" ht="13.2" x14ac:dyDescent="0.25"/>
    <row r="141" s="26" customFormat="1" ht="13.2" x14ac:dyDescent="0.25"/>
    <row r="142" s="26" customFormat="1" ht="13.2" x14ac:dyDescent="0.25"/>
    <row r="143" s="26" customFormat="1" ht="13.2" x14ac:dyDescent="0.25"/>
    <row r="144" s="26" customFormat="1" ht="13.2" x14ac:dyDescent="0.25"/>
    <row r="145" s="26" customFormat="1" ht="13.2" x14ac:dyDescent="0.25"/>
    <row r="146" s="26" customFormat="1" ht="13.2" x14ac:dyDescent="0.25"/>
    <row r="147" s="26" customFormat="1" ht="13.2" x14ac:dyDescent="0.25"/>
    <row r="148" s="26" customFormat="1" ht="13.2" x14ac:dyDescent="0.25"/>
    <row r="149" s="26" customFormat="1" ht="13.2" x14ac:dyDescent="0.25"/>
    <row r="150" s="26" customFormat="1" ht="13.2" x14ac:dyDescent="0.25"/>
    <row r="151" s="26" customFormat="1" ht="13.2" x14ac:dyDescent="0.25"/>
    <row r="152" s="26" customFormat="1" ht="13.2" x14ac:dyDescent="0.25"/>
    <row r="153" s="26" customFormat="1" ht="13.2" x14ac:dyDescent="0.25"/>
    <row r="154" s="26" customFormat="1" ht="13.2" x14ac:dyDescent="0.25"/>
    <row r="155" s="26" customFormat="1" ht="13.2" x14ac:dyDescent="0.25"/>
    <row r="156" s="26" customFormat="1" ht="13.2" x14ac:dyDescent="0.25"/>
    <row r="157" s="26" customFormat="1" ht="13.2" x14ac:dyDescent="0.25"/>
    <row r="158" s="26" customFormat="1" ht="13.2" x14ac:dyDescent="0.25"/>
    <row r="159" s="26" customFormat="1" ht="13.2" x14ac:dyDescent="0.25"/>
    <row r="160" s="26" customFormat="1" ht="13.2" x14ac:dyDescent="0.25"/>
    <row r="161" s="26" customFormat="1" ht="13.2" x14ac:dyDescent="0.25"/>
    <row r="162" s="26" customFormat="1" ht="13.2" x14ac:dyDescent="0.25"/>
    <row r="163" s="26" customFormat="1" ht="13.2" x14ac:dyDescent="0.25"/>
    <row r="164" s="26" customFormat="1" ht="13.2" x14ac:dyDescent="0.25"/>
    <row r="165" s="26" customFormat="1" ht="13.2" x14ac:dyDescent="0.25"/>
    <row r="166" s="26" customFormat="1" ht="13.2" x14ac:dyDescent="0.25"/>
    <row r="167" s="26" customFormat="1" ht="13.2" x14ac:dyDescent="0.25"/>
    <row r="168" s="26" customFormat="1" ht="13.2" x14ac:dyDescent="0.25"/>
    <row r="169" s="26" customFormat="1" ht="13.2" x14ac:dyDescent="0.25"/>
    <row r="170" s="26" customFormat="1" ht="13.2" x14ac:dyDescent="0.25"/>
    <row r="171" s="26" customFormat="1" ht="13.2" x14ac:dyDescent="0.25"/>
    <row r="172" s="26" customFormat="1" ht="13.2" x14ac:dyDescent="0.25"/>
    <row r="173" s="26" customFormat="1" ht="13.2" x14ac:dyDescent="0.25"/>
    <row r="174" s="26" customFormat="1" ht="13.2" x14ac:dyDescent="0.25"/>
    <row r="175" s="26" customFormat="1" ht="13.2" x14ac:dyDescent="0.25"/>
    <row r="176" s="26" customFormat="1" ht="13.2" x14ac:dyDescent="0.25"/>
    <row r="177" s="26" customFormat="1" ht="13.2" x14ac:dyDescent="0.25"/>
    <row r="178" s="26" customFormat="1" ht="13.2" x14ac:dyDescent="0.25"/>
    <row r="179" s="26" customFormat="1" ht="13.2" x14ac:dyDescent="0.25"/>
    <row r="180" s="26" customFormat="1" ht="13.2" x14ac:dyDescent="0.25"/>
    <row r="181" s="26" customFormat="1" ht="13.2" x14ac:dyDescent="0.25"/>
    <row r="182" s="26" customFormat="1" ht="13.2" x14ac:dyDescent="0.25"/>
    <row r="183" s="26" customFormat="1" ht="13.2" x14ac:dyDescent="0.25"/>
    <row r="184" s="26" customFormat="1" ht="13.2" x14ac:dyDescent="0.25"/>
    <row r="185" s="26" customFormat="1" ht="13.2" x14ac:dyDescent="0.25"/>
    <row r="186" s="26" customFormat="1" ht="13.2" x14ac:dyDescent="0.25"/>
    <row r="187" s="26" customFormat="1" ht="13.2" x14ac:dyDescent="0.25"/>
    <row r="188" s="26" customFormat="1" ht="13.2" x14ac:dyDescent="0.25"/>
    <row r="189" s="26" customFormat="1" ht="13.2" x14ac:dyDescent="0.25"/>
    <row r="190" s="26" customFormat="1" ht="13.2" x14ac:dyDescent="0.25"/>
    <row r="191" s="26" customFormat="1" ht="13.2" x14ac:dyDescent="0.25"/>
    <row r="192" s="26" customFormat="1" ht="13.2" x14ac:dyDescent="0.25"/>
    <row r="193" s="26" customFormat="1" ht="13.2" x14ac:dyDescent="0.25"/>
    <row r="194" s="26" customFormat="1" ht="13.2" x14ac:dyDescent="0.25"/>
    <row r="195" s="26" customFormat="1" ht="13.2" x14ac:dyDescent="0.25"/>
    <row r="196" s="26" customFormat="1" ht="13.2" x14ac:dyDescent="0.25"/>
    <row r="197" s="26" customFormat="1" ht="13.2" x14ac:dyDescent="0.25"/>
    <row r="198" s="26" customFormat="1" ht="13.2" x14ac:dyDescent="0.25"/>
  </sheetData>
  <mergeCells count="118">
    <mergeCell ref="DF26:DS26"/>
    <mergeCell ref="A27:T27"/>
    <mergeCell ref="U27:AF27"/>
    <mergeCell ref="AG27:AT27"/>
    <mergeCell ref="AU27:BH27"/>
    <mergeCell ref="BI27:BV27"/>
    <mergeCell ref="BW27:CJ27"/>
    <mergeCell ref="CV28:DE28"/>
    <mergeCell ref="DF28:DS28"/>
    <mergeCell ref="CK27:CU27"/>
    <mergeCell ref="CV27:DE27"/>
    <mergeCell ref="DF27:DS27"/>
    <mergeCell ref="A28:T28"/>
    <mergeCell ref="U28:AF28"/>
    <mergeCell ref="AG28:AT28"/>
    <mergeCell ref="AU28:BH28"/>
    <mergeCell ref="BI28:BV28"/>
    <mergeCell ref="BW28:CJ28"/>
    <mergeCell ref="CK28:CU28"/>
    <mergeCell ref="A26:D26"/>
    <mergeCell ref="E26:T26"/>
    <mergeCell ref="U26:AF26"/>
    <mergeCell ref="AG26:AT26"/>
    <mergeCell ref="AU26:BH26"/>
    <mergeCell ref="BI26:BV26"/>
    <mergeCell ref="BW26:CJ26"/>
    <mergeCell ref="CK26:CU26"/>
    <mergeCell ref="CV26:DE26"/>
    <mergeCell ref="DF24:DS24"/>
    <mergeCell ref="A25:D25"/>
    <mergeCell ref="E25:T25"/>
    <mergeCell ref="U25:AF25"/>
    <mergeCell ref="AG25:AT25"/>
    <mergeCell ref="AU25:BH25"/>
    <mergeCell ref="BI25:BV25"/>
    <mergeCell ref="BW25:CJ25"/>
    <mergeCell ref="CK25:CU25"/>
    <mergeCell ref="CV25:DE25"/>
    <mergeCell ref="DF25:DS25"/>
    <mergeCell ref="A24:D24"/>
    <mergeCell ref="E24:T24"/>
    <mergeCell ref="U24:AF24"/>
    <mergeCell ref="AG24:AT24"/>
    <mergeCell ref="AU24:BH24"/>
    <mergeCell ref="BI24:BV24"/>
    <mergeCell ref="BW24:CJ24"/>
    <mergeCell ref="CK24:CU24"/>
    <mergeCell ref="CV24:DE24"/>
    <mergeCell ref="DF22:DS22"/>
    <mergeCell ref="A23:D23"/>
    <mergeCell ref="E23:T23"/>
    <mergeCell ref="U23:AF23"/>
    <mergeCell ref="AG23:AT23"/>
    <mergeCell ref="AU23:BH23"/>
    <mergeCell ref="BI23:BV23"/>
    <mergeCell ref="BW23:CJ23"/>
    <mergeCell ref="CK23:CU23"/>
    <mergeCell ref="CV23:DE23"/>
    <mergeCell ref="DF23:DS23"/>
    <mergeCell ref="A22:D22"/>
    <mergeCell ref="E22:T22"/>
    <mergeCell ref="U22:AF22"/>
    <mergeCell ref="AG22:AT22"/>
    <mergeCell ref="AU22:BH22"/>
    <mergeCell ref="BI22:BV22"/>
    <mergeCell ref="BW22:CJ22"/>
    <mergeCell ref="CK22:CU22"/>
    <mergeCell ref="CV22:DE22"/>
    <mergeCell ref="DF20:DS20"/>
    <mergeCell ref="A21:D21"/>
    <mergeCell ref="E21:T21"/>
    <mergeCell ref="U21:AF21"/>
    <mergeCell ref="AG21:AT21"/>
    <mergeCell ref="AU21:BH21"/>
    <mergeCell ref="BI21:BV21"/>
    <mergeCell ref="BW21:CJ21"/>
    <mergeCell ref="CK21:CU21"/>
    <mergeCell ref="CV21:DE21"/>
    <mergeCell ref="DF21:DS21"/>
    <mergeCell ref="A20:D20"/>
    <mergeCell ref="E20:T20"/>
    <mergeCell ref="U20:AF20"/>
    <mergeCell ref="AG20:AT20"/>
    <mergeCell ref="AU20:BH20"/>
    <mergeCell ref="BI20:BV20"/>
    <mergeCell ref="E18:T18"/>
    <mergeCell ref="U18:AF18"/>
    <mergeCell ref="AG18:AT18"/>
    <mergeCell ref="AU18:CJ18"/>
    <mergeCell ref="BW20:CJ20"/>
    <mergeCell ref="CK20:CU20"/>
    <mergeCell ref="CV20:DE20"/>
    <mergeCell ref="CK18:CU18"/>
    <mergeCell ref="CV18:DE18"/>
    <mergeCell ref="DF18:DS18"/>
    <mergeCell ref="BW19:CJ19"/>
    <mergeCell ref="CK19:CU19"/>
    <mergeCell ref="CV19:DE19"/>
    <mergeCell ref="DF19:DS19"/>
    <mergeCell ref="A7:DS7"/>
    <mergeCell ref="A9:DS9"/>
    <mergeCell ref="T11:DS11"/>
    <mergeCell ref="AH13:DS13"/>
    <mergeCell ref="A15:DS15"/>
    <mergeCell ref="A17:D17"/>
    <mergeCell ref="E17:T17"/>
    <mergeCell ref="U17:AF17"/>
    <mergeCell ref="AG17:CJ17"/>
    <mergeCell ref="CK17:CU17"/>
    <mergeCell ref="CV17:DE17"/>
    <mergeCell ref="DF17:DS17"/>
    <mergeCell ref="A19:D19"/>
    <mergeCell ref="E19:T19"/>
    <mergeCell ref="U19:AF19"/>
    <mergeCell ref="AG19:AT19"/>
    <mergeCell ref="AU19:BH19"/>
    <mergeCell ref="BI19:BV19"/>
    <mergeCell ref="A18:D18"/>
  </mergeCells>
  <pageMargins left="0.39370078740157483" right="0.39370078740157483" top="0.78740157480314965" bottom="0.39370078740157483" header="0.27559055118110237" footer="0.27559055118110237"/>
  <pageSetup paperSize="9" scale="9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Y200"/>
  <sheetViews>
    <sheetView zoomScaleNormal="100" workbookViewId="0">
      <selection activeCell="A10" sqref="A10"/>
    </sheetView>
  </sheetViews>
  <sheetFormatPr defaultColWidth="1.109375" defaultRowHeight="15.6" x14ac:dyDescent="0.3"/>
  <cols>
    <col min="1" max="128" width="1.109375" style="17"/>
    <col min="129" max="129" width="11.5546875" style="17" customWidth="1"/>
    <col min="130" max="384" width="1.109375" style="17"/>
    <col min="385" max="385" width="11.5546875" style="17" customWidth="1"/>
    <col min="386" max="640" width="1.109375" style="17"/>
    <col min="641" max="641" width="11.5546875" style="17" customWidth="1"/>
    <col min="642" max="896" width="1.109375" style="17"/>
    <col min="897" max="897" width="11.5546875" style="17" customWidth="1"/>
    <col min="898" max="1152" width="1.109375" style="17"/>
    <col min="1153" max="1153" width="11.5546875" style="17" customWidth="1"/>
    <col min="1154" max="1408" width="1.109375" style="17"/>
    <col min="1409" max="1409" width="11.5546875" style="17" customWidth="1"/>
    <col min="1410" max="1664" width="1.109375" style="17"/>
    <col min="1665" max="1665" width="11.5546875" style="17" customWidth="1"/>
    <col min="1666" max="1920" width="1.109375" style="17"/>
    <col min="1921" max="1921" width="11.5546875" style="17" customWidth="1"/>
    <col min="1922" max="2176" width="1.109375" style="17"/>
    <col min="2177" max="2177" width="11.5546875" style="17" customWidth="1"/>
    <col min="2178" max="2432" width="1.109375" style="17"/>
    <col min="2433" max="2433" width="11.5546875" style="17" customWidth="1"/>
    <col min="2434" max="2688" width="1.109375" style="17"/>
    <col min="2689" max="2689" width="11.5546875" style="17" customWidth="1"/>
    <col min="2690" max="2944" width="1.109375" style="17"/>
    <col min="2945" max="2945" width="11.5546875" style="17" customWidth="1"/>
    <col min="2946" max="3200" width="1.109375" style="17"/>
    <col min="3201" max="3201" width="11.5546875" style="17" customWidth="1"/>
    <col min="3202" max="3456" width="1.109375" style="17"/>
    <col min="3457" max="3457" width="11.5546875" style="17" customWidth="1"/>
    <col min="3458" max="3712" width="1.109375" style="17"/>
    <col min="3713" max="3713" width="11.5546875" style="17" customWidth="1"/>
    <col min="3714" max="3968" width="1.109375" style="17"/>
    <col min="3969" max="3969" width="11.5546875" style="17" customWidth="1"/>
    <col min="3970" max="4224" width="1.109375" style="17"/>
    <col min="4225" max="4225" width="11.5546875" style="17" customWidth="1"/>
    <col min="4226" max="4480" width="1.109375" style="17"/>
    <col min="4481" max="4481" width="11.5546875" style="17" customWidth="1"/>
    <col min="4482" max="4736" width="1.109375" style="17"/>
    <col min="4737" max="4737" width="11.5546875" style="17" customWidth="1"/>
    <col min="4738" max="4992" width="1.109375" style="17"/>
    <col min="4993" max="4993" width="11.5546875" style="17" customWidth="1"/>
    <col min="4994" max="5248" width="1.109375" style="17"/>
    <col min="5249" max="5249" width="11.5546875" style="17" customWidth="1"/>
    <col min="5250" max="5504" width="1.109375" style="17"/>
    <col min="5505" max="5505" width="11.5546875" style="17" customWidth="1"/>
    <col min="5506" max="5760" width="1.109375" style="17"/>
    <col min="5761" max="5761" width="11.5546875" style="17" customWidth="1"/>
    <col min="5762" max="6016" width="1.109375" style="17"/>
    <col min="6017" max="6017" width="11.5546875" style="17" customWidth="1"/>
    <col min="6018" max="6272" width="1.109375" style="17"/>
    <col min="6273" max="6273" width="11.5546875" style="17" customWidth="1"/>
    <col min="6274" max="6528" width="1.109375" style="17"/>
    <col min="6529" max="6529" width="11.5546875" style="17" customWidth="1"/>
    <col min="6530" max="6784" width="1.109375" style="17"/>
    <col min="6785" max="6785" width="11.5546875" style="17" customWidth="1"/>
    <col min="6786" max="7040" width="1.109375" style="17"/>
    <col min="7041" max="7041" width="11.5546875" style="17" customWidth="1"/>
    <col min="7042" max="7296" width="1.109375" style="17"/>
    <col min="7297" max="7297" width="11.5546875" style="17" customWidth="1"/>
    <col min="7298" max="7552" width="1.109375" style="17"/>
    <col min="7553" max="7553" width="11.5546875" style="17" customWidth="1"/>
    <col min="7554" max="7808" width="1.109375" style="17"/>
    <col min="7809" max="7809" width="11.5546875" style="17" customWidth="1"/>
    <col min="7810" max="8064" width="1.109375" style="17"/>
    <col min="8065" max="8065" width="11.5546875" style="17" customWidth="1"/>
    <col min="8066" max="8320" width="1.109375" style="17"/>
    <col min="8321" max="8321" width="11.5546875" style="17" customWidth="1"/>
    <col min="8322" max="8576" width="1.109375" style="17"/>
    <col min="8577" max="8577" width="11.5546875" style="17" customWidth="1"/>
    <col min="8578" max="8832" width="1.109375" style="17"/>
    <col min="8833" max="8833" width="11.5546875" style="17" customWidth="1"/>
    <col min="8834" max="9088" width="1.109375" style="17"/>
    <col min="9089" max="9089" width="11.5546875" style="17" customWidth="1"/>
    <col min="9090" max="9344" width="1.109375" style="17"/>
    <col min="9345" max="9345" width="11.5546875" style="17" customWidth="1"/>
    <col min="9346" max="9600" width="1.109375" style="17"/>
    <col min="9601" max="9601" width="11.5546875" style="17" customWidth="1"/>
    <col min="9602" max="9856" width="1.109375" style="17"/>
    <col min="9857" max="9857" width="11.5546875" style="17" customWidth="1"/>
    <col min="9858" max="10112" width="1.109375" style="17"/>
    <col min="10113" max="10113" width="11.5546875" style="17" customWidth="1"/>
    <col min="10114" max="10368" width="1.109375" style="17"/>
    <col min="10369" max="10369" width="11.5546875" style="17" customWidth="1"/>
    <col min="10370" max="10624" width="1.109375" style="17"/>
    <col min="10625" max="10625" width="11.5546875" style="17" customWidth="1"/>
    <col min="10626" max="10880" width="1.109375" style="17"/>
    <col min="10881" max="10881" width="11.5546875" style="17" customWidth="1"/>
    <col min="10882" max="11136" width="1.109375" style="17"/>
    <col min="11137" max="11137" width="11.5546875" style="17" customWidth="1"/>
    <col min="11138" max="11392" width="1.109375" style="17"/>
    <col min="11393" max="11393" width="11.5546875" style="17" customWidth="1"/>
    <col min="11394" max="11648" width="1.109375" style="17"/>
    <col min="11649" max="11649" width="11.5546875" style="17" customWidth="1"/>
    <col min="11650" max="11904" width="1.109375" style="17"/>
    <col min="11905" max="11905" width="11.5546875" style="17" customWidth="1"/>
    <col min="11906" max="12160" width="1.109375" style="17"/>
    <col min="12161" max="12161" width="11.5546875" style="17" customWidth="1"/>
    <col min="12162" max="12416" width="1.109375" style="17"/>
    <col min="12417" max="12417" width="11.5546875" style="17" customWidth="1"/>
    <col min="12418" max="12672" width="1.109375" style="17"/>
    <col min="12673" max="12673" width="11.5546875" style="17" customWidth="1"/>
    <col min="12674" max="12928" width="1.109375" style="17"/>
    <col min="12929" max="12929" width="11.5546875" style="17" customWidth="1"/>
    <col min="12930" max="13184" width="1.109375" style="17"/>
    <col min="13185" max="13185" width="11.5546875" style="17" customWidth="1"/>
    <col min="13186" max="13440" width="1.109375" style="17"/>
    <col min="13441" max="13441" width="11.5546875" style="17" customWidth="1"/>
    <col min="13442" max="13696" width="1.109375" style="17"/>
    <col min="13697" max="13697" width="11.5546875" style="17" customWidth="1"/>
    <col min="13698" max="13952" width="1.109375" style="17"/>
    <col min="13953" max="13953" width="11.5546875" style="17" customWidth="1"/>
    <col min="13954" max="14208" width="1.109375" style="17"/>
    <col min="14209" max="14209" width="11.5546875" style="17" customWidth="1"/>
    <col min="14210" max="14464" width="1.109375" style="17"/>
    <col min="14465" max="14465" width="11.5546875" style="17" customWidth="1"/>
    <col min="14466" max="14720" width="1.109375" style="17"/>
    <col min="14721" max="14721" width="11.5546875" style="17" customWidth="1"/>
    <col min="14722" max="14976" width="1.109375" style="17"/>
    <col min="14977" max="14977" width="11.5546875" style="17" customWidth="1"/>
    <col min="14978" max="15232" width="1.109375" style="17"/>
    <col min="15233" max="15233" width="11.5546875" style="17" customWidth="1"/>
    <col min="15234" max="15488" width="1.109375" style="17"/>
    <col min="15489" max="15489" width="11.5546875" style="17" customWidth="1"/>
    <col min="15490" max="15744" width="1.109375" style="17"/>
    <col min="15745" max="15745" width="11.5546875" style="17" customWidth="1"/>
    <col min="15746" max="16000" width="1.109375" style="17"/>
    <col min="16001" max="16001" width="11.5546875" style="17" customWidth="1"/>
    <col min="16002" max="16256" width="1.109375" style="17"/>
    <col min="16257" max="16257" width="11.5546875" style="17" customWidth="1"/>
    <col min="16258" max="16384" width="1.109375" style="17"/>
  </cols>
  <sheetData>
    <row r="1" spans="1:123" s="19" customFormat="1" ht="10.199999999999999" x14ac:dyDescent="0.3">
      <c r="DS1" s="20" t="s">
        <v>81</v>
      </c>
    </row>
    <row r="2" spans="1:123" s="19" customFormat="1" ht="10.199999999999999" x14ac:dyDescent="0.3">
      <c r="DS2" s="20"/>
    </row>
    <row r="3" spans="1:123" s="19" customFormat="1" ht="10.199999999999999" x14ac:dyDescent="0.3">
      <c r="DS3" s="20"/>
    </row>
    <row r="4" spans="1:123" s="21" customFormat="1" ht="10.199999999999999" x14ac:dyDescent="0.3">
      <c r="DS4" s="20"/>
    </row>
    <row r="5" spans="1:123" s="22" customFormat="1" x14ac:dyDescent="0.3">
      <c r="DS5" s="18"/>
    </row>
    <row r="7" spans="1:123" s="23" customFormat="1" x14ac:dyDescent="0.3">
      <c r="A7" s="389" t="s">
        <v>82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89"/>
      <c r="BG7" s="389"/>
      <c r="BH7" s="389"/>
      <c r="BI7" s="389"/>
      <c r="BJ7" s="389"/>
      <c r="BK7" s="389"/>
      <c r="BL7" s="389"/>
      <c r="BM7" s="389"/>
      <c r="BN7" s="389"/>
      <c r="BO7" s="389"/>
      <c r="BP7" s="389"/>
      <c r="BQ7" s="389"/>
      <c r="BR7" s="389"/>
      <c r="BS7" s="389"/>
      <c r="BT7" s="389"/>
      <c r="BU7" s="389"/>
      <c r="BV7" s="389"/>
      <c r="BW7" s="389"/>
      <c r="BX7" s="389"/>
      <c r="BY7" s="389"/>
      <c r="BZ7" s="389"/>
      <c r="CA7" s="389"/>
      <c r="CB7" s="389"/>
      <c r="CC7" s="389"/>
      <c r="CD7" s="389"/>
      <c r="CE7" s="389"/>
      <c r="CF7" s="389"/>
      <c r="CG7" s="389"/>
      <c r="CH7" s="389"/>
      <c r="CI7" s="389"/>
      <c r="CJ7" s="389"/>
      <c r="CK7" s="389"/>
      <c r="CL7" s="389"/>
      <c r="CM7" s="389"/>
      <c r="CN7" s="389"/>
      <c r="CO7" s="389"/>
      <c r="CP7" s="389"/>
      <c r="CQ7" s="389"/>
      <c r="CR7" s="389"/>
      <c r="CS7" s="389"/>
      <c r="CT7" s="389"/>
      <c r="CU7" s="389"/>
      <c r="CV7" s="389"/>
      <c r="CW7" s="389"/>
      <c r="CX7" s="389"/>
      <c r="CY7" s="389"/>
      <c r="CZ7" s="389"/>
      <c r="DA7" s="389"/>
      <c r="DB7" s="389"/>
      <c r="DC7" s="389"/>
      <c r="DD7" s="389"/>
      <c r="DE7" s="389"/>
      <c r="DF7" s="389"/>
      <c r="DG7" s="389"/>
      <c r="DH7" s="389"/>
      <c r="DI7" s="389"/>
      <c r="DJ7" s="389"/>
      <c r="DK7" s="389"/>
      <c r="DL7" s="389"/>
      <c r="DM7" s="389"/>
      <c r="DN7" s="389"/>
      <c r="DO7" s="389"/>
      <c r="DP7" s="389"/>
      <c r="DQ7" s="389"/>
      <c r="DR7" s="389"/>
      <c r="DS7" s="389"/>
    </row>
    <row r="8" spans="1:123" s="25" customFormat="1" ht="7.8" x14ac:dyDescent="0.1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</row>
    <row r="9" spans="1:123" s="23" customFormat="1" x14ac:dyDescent="0.3">
      <c r="A9" s="389" t="s">
        <v>491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89"/>
      <c r="BG9" s="389"/>
      <c r="BH9" s="389"/>
      <c r="BI9" s="389"/>
      <c r="BJ9" s="389"/>
      <c r="BK9" s="389"/>
      <c r="BL9" s="389"/>
      <c r="BM9" s="389"/>
      <c r="BN9" s="389"/>
      <c r="BO9" s="389"/>
      <c r="BP9" s="389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89"/>
      <c r="CC9" s="389"/>
      <c r="CD9" s="389"/>
      <c r="CE9" s="389"/>
      <c r="CF9" s="389"/>
      <c r="CG9" s="389"/>
      <c r="CH9" s="389"/>
      <c r="CI9" s="389"/>
      <c r="CJ9" s="389"/>
      <c r="CK9" s="389"/>
      <c r="CL9" s="389"/>
      <c r="CM9" s="389"/>
      <c r="CN9" s="389"/>
      <c r="CO9" s="389"/>
      <c r="CP9" s="389"/>
      <c r="CQ9" s="389"/>
      <c r="CR9" s="389"/>
      <c r="CS9" s="389"/>
      <c r="CT9" s="389"/>
      <c r="CU9" s="389"/>
      <c r="CV9" s="389"/>
      <c r="CW9" s="389"/>
      <c r="CX9" s="389"/>
      <c r="CY9" s="389"/>
      <c r="CZ9" s="389"/>
      <c r="DA9" s="389"/>
      <c r="DB9" s="389"/>
      <c r="DC9" s="389"/>
      <c r="DD9" s="389"/>
      <c r="DE9" s="389"/>
      <c r="DF9" s="389"/>
      <c r="DG9" s="389"/>
      <c r="DH9" s="389"/>
      <c r="DI9" s="389"/>
      <c r="DJ9" s="389"/>
      <c r="DK9" s="389"/>
      <c r="DL9" s="389"/>
      <c r="DM9" s="389"/>
      <c r="DN9" s="389"/>
      <c r="DO9" s="389"/>
      <c r="DP9" s="389"/>
      <c r="DQ9" s="389"/>
      <c r="DR9" s="389"/>
      <c r="DS9" s="389"/>
    </row>
    <row r="10" spans="1:123" s="26" customFormat="1" ht="13.2" x14ac:dyDescent="0.25"/>
    <row r="11" spans="1:123" x14ac:dyDescent="0.3">
      <c r="A11" s="23" t="s">
        <v>83</v>
      </c>
      <c r="T11" s="390" t="s">
        <v>84</v>
      </c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0"/>
      <c r="AG11" s="390"/>
      <c r="AH11" s="390"/>
      <c r="AI11" s="390"/>
      <c r="AJ11" s="390"/>
      <c r="AK11" s="390"/>
      <c r="AL11" s="390"/>
      <c r="AM11" s="390"/>
      <c r="AN11" s="390"/>
      <c r="AO11" s="390"/>
      <c r="AP11" s="390"/>
      <c r="AQ11" s="390"/>
      <c r="AR11" s="390"/>
      <c r="AS11" s="390"/>
      <c r="AT11" s="390"/>
      <c r="AU11" s="390"/>
      <c r="AV11" s="390"/>
      <c r="AW11" s="390"/>
      <c r="AX11" s="390"/>
      <c r="AY11" s="390"/>
      <c r="AZ11" s="390"/>
      <c r="BA11" s="390"/>
      <c r="BB11" s="390"/>
      <c r="BC11" s="390"/>
      <c r="BD11" s="390"/>
      <c r="BE11" s="390"/>
      <c r="BF11" s="390"/>
      <c r="BG11" s="390"/>
      <c r="BH11" s="390"/>
      <c r="BI11" s="390"/>
      <c r="BJ11" s="390"/>
      <c r="BK11" s="390"/>
      <c r="BL11" s="390"/>
      <c r="BM11" s="390"/>
      <c r="BN11" s="390"/>
      <c r="BO11" s="390"/>
      <c r="BP11" s="390"/>
      <c r="BQ11" s="390"/>
      <c r="BR11" s="390"/>
      <c r="BS11" s="390"/>
      <c r="BT11" s="390"/>
      <c r="BU11" s="390"/>
      <c r="BV11" s="390"/>
      <c r="BW11" s="390"/>
      <c r="BX11" s="390"/>
      <c r="BY11" s="390"/>
      <c r="BZ11" s="390"/>
      <c r="CA11" s="390"/>
      <c r="CB11" s="390"/>
      <c r="CC11" s="390"/>
      <c r="CD11" s="390"/>
      <c r="CE11" s="390"/>
      <c r="CF11" s="390"/>
      <c r="CG11" s="390"/>
      <c r="CH11" s="390"/>
      <c r="CI11" s="390"/>
      <c r="CJ11" s="390"/>
      <c r="CK11" s="390"/>
      <c r="CL11" s="390"/>
      <c r="CM11" s="390"/>
      <c r="CN11" s="390"/>
      <c r="CO11" s="390"/>
      <c r="CP11" s="390"/>
      <c r="CQ11" s="390"/>
      <c r="CR11" s="390"/>
      <c r="CS11" s="390"/>
      <c r="CT11" s="390"/>
      <c r="CU11" s="390"/>
      <c r="CV11" s="390"/>
      <c r="CW11" s="390"/>
      <c r="CX11" s="390"/>
      <c r="CY11" s="390"/>
      <c r="CZ11" s="390"/>
      <c r="DA11" s="390"/>
      <c r="DB11" s="390"/>
      <c r="DC11" s="390"/>
      <c r="DD11" s="390"/>
      <c r="DE11" s="390"/>
      <c r="DF11" s="390"/>
      <c r="DG11" s="390"/>
      <c r="DH11" s="390"/>
      <c r="DI11" s="390"/>
      <c r="DJ11" s="390"/>
      <c r="DK11" s="390"/>
      <c r="DL11" s="390"/>
      <c r="DM11" s="390"/>
      <c r="DN11" s="390"/>
      <c r="DO11" s="390"/>
      <c r="DP11" s="390"/>
      <c r="DQ11" s="390"/>
      <c r="DR11" s="390"/>
      <c r="DS11" s="390"/>
    </row>
    <row r="12" spans="1:123" s="27" customFormat="1" ht="7.8" x14ac:dyDescent="0.15">
      <c r="A12" s="25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3" spans="1:123" x14ac:dyDescent="0.3">
      <c r="A13" s="23" t="s">
        <v>85</v>
      </c>
      <c r="AH13" s="391" t="s">
        <v>86</v>
      </c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  <c r="DQ13" s="391"/>
      <c r="DR13" s="391"/>
      <c r="DS13" s="391"/>
    </row>
    <row r="15" spans="1:123" x14ac:dyDescent="0.3">
      <c r="A15" s="389" t="s">
        <v>87</v>
      </c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9"/>
      <c r="AL15" s="389"/>
      <c r="AM15" s="389"/>
      <c r="AN15" s="389"/>
      <c r="AO15" s="389"/>
      <c r="AP15" s="389"/>
      <c r="AQ15" s="389"/>
      <c r="AR15" s="389"/>
      <c r="AS15" s="389"/>
      <c r="AT15" s="389"/>
      <c r="AU15" s="389"/>
      <c r="AV15" s="389"/>
      <c r="AW15" s="389"/>
      <c r="AX15" s="389"/>
      <c r="AY15" s="389"/>
      <c r="AZ15" s="389"/>
      <c r="BA15" s="389"/>
      <c r="BB15" s="389"/>
      <c r="BC15" s="389"/>
      <c r="BD15" s="389"/>
      <c r="BE15" s="389"/>
      <c r="BF15" s="389"/>
      <c r="BG15" s="389"/>
      <c r="BH15" s="389"/>
      <c r="BI15" s="389"/>
      <c r="BJ15" s="389"/>
      <c r="BK15" s="389"/>
      <c r="BL15" s="389"/>
      <c r="BM15" s="389"/>
      <c r="BN15" s="389"/>
      <c r="BO15" s="389"/>
      <c r="BP15" s="389"/>
      <c r="BQ15" s="389"/>
      <c r="BR15" s="389"/>
      <c r="BS15" s="389"/>
      <c r="BT15" s="389"/>
      <c r="BU15" s="389"/>
      <c r="BV15" s="389"/>
      <c r="BW15" s="389"/>
      <c r="BX15" s="389"/>
      <c r="BY15" s="389"/>
      <c r="BZ15" s="389"/>
      <c r="CA15" s="389"/>
      <c r="CB15" s="389"/>
      <c r="CC15" s="389"/>
      <c r="CD15" s="389"/>
      <c r="CE15" s="389"/>
      <c r="CF15" s="389"/>
      <c r="CG15" s="389"/>
      <c r="CH15" s="389"/>
      <c r="CI15" s="389"/>
      <c r="CJ15" s="389"/>
      <c r="CK15" s="389"/>
      <c r="CL15" s="389"/>
      <c r="CM15" s="389"/>
      <c r="CN15" s="389"/>
      <c r="CO15" s="389"/>
      <c r="CP15" s="389"/>
      <c r="CQ15" s="389"/>
      <c r="CR15" s="389"/>
      <c r="CS15" s="389"/>
      <c r="CT15" s="389"/>
      <c r="CU15" s="389"/>
      <c r="CV15" s="389"/>
      <c r="CW15" s="389"/>
      <c r="CX15" s="389"/>
      <c r="CY15" s="389"/>
      <c r="CZ15" s="389"/>
      <c r="DA15" s="389"/>
      <c r="DB15" s="389"/>
      <c r="DC15" s="389"/>
      <c r="DD15" s="389"/>
      <c r="DE15" s="389"/>
      <c r="DF15" s="389"/>
      <c r="DG15" s="389"/>
      <c r="DH15" s="389"/>
      <c r="DI15" s="389"/>
      <c r="DJ15" s="389"/>
      <c r="DK15" s="389"/>
      <c r="DL15" s="389"/>
      <c r="DM15" s="389"/>
      <c r="DN15" s="389"/>
      <c r="DO15" s="389"/>
      <c r="DP15" s="389"/>
      <c r="DQ15" s="389"/>
      <c r="DR15" s="389"/>
      <c r="DS15" s="389"/>
    </row>
    <row r="16" spans="1:123" s="26" customFormat="1" ht="13.2" x14ac:dyDescent="0.25"/>
    <row r="17" spans="1:129" s="26" customFormat="1" ht="13.2" x14ac:dyDescent="0.25">
      <c r="A17" s="386" t="s">
        <v>88</v>
      </c>
      <c r="B17" s="387"/>
      <c r="C17" s="387"/>
      <c r="D17" s="388"/>
      <c r="E17" s="386" t="s">
        <v>89</v>
      </c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8"/>
      <c r="U17" s="386" t="s">
        <v>90</v>
      </c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8"/>
      <c r="AG17" s="392" t="s">
        <v>91</v>
      </c>
      <c r="AH17" s="393"/>
      <c r="AI17" s="393"/>
      <c r="AJ17" s="393"/>
      <c r="AK17" s="393"/>
      <c r="AL17" s="393"/>
      <c r="AM17" s="393"/>
      <c r="AN17" s="393"/>
      <c r="AO17" s="393"/>
      <c r="AP17" s="393"/>
      <c r="AQ17" s="393"/>
      <c r="AR17" s="393"/>
      <c r="AS17" s="393"/>
      <c r="AT17" s="393"/>
      <c r="AU17" s="393"/>
      <c r="AV17" s="393"/>
      <c r="AW17" s="393"/>
      <c r="AX17" s="393"/>
      <c r="AY17" s="393"/>
      <c r="AZ17" s="393"/>
      <c r="BA17" s="393"/>
      <c r="BB17" s="393"/>
      <c r="BC17" s="393"/>
      <c r="BD17" s="393"/>
      <c r="BE17" s="393"/>
      <c r="BF17" s="393"/>
      <c r="BG17" s="393"/>
      <c r="BH17" s="393"/>
      <c r="BI17" s="393"/>
      <c r="BJ17" s="393"/>
      <c r="BK17" s="393"/>
      <c r="BL17" s="393"/>
      <c r="BM17" s="393"/>
      <c r="BN17" s="393"/>
      <c r="BO17" s="393"/>
      <c r="BP17" s="393"/>
      <c r="BQ17" s="393"/>
      <c r="BR17" s="393"/>
      <c r="BS17" s="393"/>
      <c r="BT17" s="393"/>
      <c r="BU17" s="393"/>
      <c r="BV17" s="393"/>
      <c r="BW17" s="393"/>
      <c r="BX17" s="393"/>
      <c r="BY17" s="393"/>
      <c r="BZ17" s="393"/>
      <c r="CA17" s="393"/>
      <c r="CB17" s="393"/>
      <c r="CC17" s="393"/>
      <c r="CD17" s="393"/>
      <c r="CE17" s="393"/>
      <c r="CF17" s="393"/>
      <c r="CG17" s="393"/>
      <c r="CH17" s="393"/>
      <c r="CI17" s="393"/>
      <c r="CJ17" s="394"/>
      <c r="CK17" s="386" t="s">
        <v>92</v>
      </c>
      <c r="CL17" s="387"/>
      <c r="CM17" s="387"/>
      <c r="CN17" s="387"/>
      <c r="CO17" s="387"/>
      <c r="CP17" s="387"/>
      <c r="CQ17" s="387"/>
      <c r="CR17" s="387"/>
      <c r="CS17" s="387"/>
      <c r="CT17" s="387"/>
      <c r="CU17" s="388"/>
      <c r="CV17" s="386" t="s">
        <v>93</v>
      </c>
      <c r="CW17" s="387"/>
      <c r="CX17" s="387"/>
      <c r="CY17" s="387"/>
      <c r="CZ17" s="387"/>
      <c r="DA17" s="387"/>
      <c r="DB17" s="387"/>
      <c r="DC17" s="387"/>
      <c r="DD17" s="387"/>
      <c r="DE17" s="388"/>
      <c r="DF17" s="386" t="s">
        <v>94</v>
      </c>
      <c r="DG17" s="387"/>
      <c r="DH17" s="387"/>
      <c r="DI17" s="387"/>
      <c r="DJ17" s="387"/>
      <c r="DK17" s="387"/>
      <c r="DL17" s="387"/>
      <c r="DM17" s="387"/>
      <c r="DN17" s="387"/>
      <c r="DO17" s="387"/>
      <c r="DP17" s="387"/>
      <c r="DQ17" s="387"/>
      <c r="DR17" s="387"/>
      <c r="DS17" s="388"/>
    </row>
    <row r="18" spans="1:129" s="26" customFormat="1" ht="13.2" x14ac:dyDescent="0.25">
      <c r="A18" s="383" t="s">
        <v>95</v>
      </c>
      <c r="B18" s="384"/>
      <c r="C18" s="384"/>
      <c r="D18" s="385"/>
      <c r="E18" s="383" t="s">
        <v>96</v>
      </c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5"/>
      <c r="U18" s="383" t="s">
        <v>97</v>
      </c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5"/>
      <c r="AG18" s="386" t="s">
        <v>98</v>
      </c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8"/>
      <c r="AU18" s="392" t="s">
        <v>79</v>
      </c>
      <c r="AV18" s="393"/>
      <c r="AW18" s="393"/>
      <c r="AX18" s="393"/>
      <c r="AY18" s="393"/>
      <c r="AZ18" s="393"/>
      <c r="BA18" s="393"/>
      <c r="BB18" s="393"/>
      <c r="BC18" s="393"/>
      <c r="BD18" s="393"/>
      <c r="BE18" s="393"/>
      <c r="BF18" s="393"/>
      <c r="BG18" s="393"/>
      <c r="BH18" s="393"/>
      <c r="BI18" s="393"/>
      <c r="BJ18" s="393"/>
      <c r="BK18" s="393"/>
      <c r="BL18" s="393"/>
      <c r="BM18" s="393"/>
      <c r="BN18" s="393"/>
      <c r="BO18" s="393"/>
      <c r="BP18" s="393"/>
      <c r="BQ18" s="393"/>
      <c r="BR18" s="393"/>
      <c r="BS18" s="393"/>
      <c r="BT18" s="393"/>
      <c r="BU18" s="393"/>
      <c r="BV18" s="393"/>
      <c r="BW18" s="393"/>
      <c r="BX18" s="393"/>
      <c r="BY18" s="393"/>
      <c r="BZ18" s="393"/>
      <c r="CA18" s="393"/>
      <c r="CB18" s="393"/>
      <c r="CC18" s="393"/>
      <c r="CD18" s="393"/>
      <c r="CE18" s="393"/>
      <c r="CF18" s="393"/>
      <c r="CG18" s="393"/>
      <c r="CH18" s="393"/>
      <c r="CI18" s="393"/>
      <c r="CJ18" s="394"/>
      <c r="CK18" s="383" t="s">
        <v>99</v>
      </c>
      <c r="CL18" s="384"/>
      <c r="CM18" s="384"/>
      <c r="CN18" s="384"/>
      <c r="CO18" s="384"/>
      <c r="CP18" s="384"/>
      <c r="CQ18" s="384"/>
      <c r="CR18" s="384"/>
      <c r="CS18" s="384"/>
      <c r="CT18" s="384"/>
      <c r="CU18" s="385"/>
      <c r="CV18" s="383" t="s">
        <v>100</v>
      </c>
      <c r="CW18" s="384"/>
      <c r="CX18" s="384"/>
      <c r="CY18" s="384"/>
      <c r="CZ18" s="384"/>
      <c r="DA18" s="384"/>
      <c r="DB18" s="384"/>
      <c r="DC18" s="384"/>
      <c r="DD18" s="384"/>
      <c r="DE18" s="385"/>
      <c r="DF18" s="383" t="s">
        <v>101</v>
      </c>
      <c r="DG18" s="384"/>
      <c r="DH18" s="384"/>
      <c r="DI18" s="384"/>
      <c r="DJ18" s="384"/>
      <c r="DK18" s="384"/>
      <c r="DL18" s="384"/>
      <c r="DM18" s="384"/>
      <c r="DN18" s="384"/>
      <c r="DO18" s="384"/>
      <c r="DP18" s="384"/>
      <c r="DQ18" s="384"/>
      <c r="DR18" s="384"/>
      <c r="DS18" s="385"/>
    </row>
    <row r="19" spans="1:129" s="26" customFormat="1" ht="13.2" x14ac:dyDescent="0.25">
      <c r="A19" s="383"/>
      <c r="B19" s="384"/>
      <c r="C19" s="384"/>
      <c r="D19" s="385"/>
      <c r="E19" s="383" t="s">
        <v>102</v>
      </c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5"/>
      <c r="U19" s="383" t="s">
        <v>103</v>
      </c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5"/>
      <c r="AG19" s="383"/>
      <c r="AH19" s="384"/>
      <c r="AI19" s="384"/>
      <c r="AJ19" s="384"/>
      <c r="AK19" s="384"/>
      <c r="AL19" s="384"/>
      <c r="AM19" s="384"/>
      <c r="AN19" s="384"/>
      <c r="AO19" s="384"/>
      <c r="AP19" s="384"/>
      <c r="AQ19" s="384"/>
      <c r="AR19" s="384"/>
      <c r="AS19" s="384"/>
      <c r="AT19" s="385"/>
      <c r="AU19" s="386" t="s">
        <v>104</v>
      </c>
      <c r="AV19" s="387"/>
      <c r="AW19" s="387"/>
      <c r="AX19" s="387"/>
      <c r="AY19" s="387"/>
      <c r="AZ19" s="387"/>
      <c r="BA19" s="387"/>
      <c r="BB19" s="387"/>
      <c r="BC19" s="387"/>
      <c r="BD19" s="387"/>
      <c r="BE19" s="387"/>
      <c r="BF19" s="387"/>
      <c r="BG19" s="387"/>
      <c r="BH19" s="388"/>
      <c r="BI19" s="386" t="s">
        <v>105</v>
      </c>
      <c r="BJ19" s="387"/>
      <c r="BK19" s="387"/>
      <c r="BL19" s="387"/>
      <c r="BM19" s="387"/>
      <c r="BN19" s="387"/>
      <c r="BO19" s="387"/>
      <c r="BP19" s="387"/>
      <c r="BQ19" s="387"/>
      <c r="BR19" s="387"/>
      <c r="BS19" s="387"/>
      <c r="BT19" s="387"/>
      <c r="BU19" s="387"/>
      <c r="BV19" s="388"/>
      <c r="BW19" s="386" t="s">
        <v>105</v>
      </c>
      <c r="BX19" s="387"/>
      <c r="BY19" s="387"/>
      <c r="BZ19" s="387"/>
      <c r="CA19" s="387"/>
      <c r="CB19" s="387"/>
      <c r="CC19" s="387"/>
      <c r="CD19" s="387"/>
      <c r="CE19" s="387"/>
      <c r="CF19" s="387"/>
      <c r="CG19" s="387"/>
      <c r="CH19" s="387"/>
      <c r="CI19" s="387"/>
      <c r="CJ19" s="388"/>
      <c r="CK19" s="383" t="s">
        <v>106</v>
      </c>
      <c r="CL19" s="384"/>
      <c r="CM19" s="384"/>
      <c r="CN19" s="384"/>
      <c r="CO19" s="384"/>
      <c r="CP19" s="384"/>
      <c r="CQ19" s="384"/>
      <c r="CR19" s="384"/>
      <c r="CS19" s="384"/>
      <c r="CT19" s="384"/>
      <c r="CU19" s="385"/>
      <c r="CV19" s="383" t="s">
        <v>107</v>
      </c>
      <c r="CW19" s="384"/>
      <c r="CX19" s="384"/>
      <c r="CY19" s="384"/>
      <c r="CZ19" s="384"/>
      <c r="DA19" s="384"/>
      <c r="DB19" s="384"/>
      <c r="DC19" s="384"/>
      <c r="DD19" s="384"/>
      <c r="DE19" s="385"/>
      <c r="DF19" s="383" t="s">
        <v>108</v>
      </c>
      <c r="DG19" s="384"/>
      <c r="DH19" s="384"/>
      <c r="DI19" s="384"/>
      <c r="DJ19" s="384"/>
      <c r="DK19" s="384"/>
      <c r="DL19" s="384"/>
      <c r="DM19" s="384"/>
      <c r="DN19" s="384"/>
      <c r="DO19" s="384"/>
      <c r="DP19" s="384"/>
      <c r="DQ19" s="384"/>
      <c r="DR19" s="384"/>
      <c r="DS19" s="385"/>
    </row>
    <row r="20" spans="1:129" s="26" customFormat="1" ht="13.2" x14ac:dyDescent="0.25">
      <c r="A20" s="383"/>
      <c r="B20" s="384"/>
      <c r="C20" s="384"/>
      <c r="D20" s="385"/>
      <c r="E20" s="383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5"/>
      <c r="U20" s="383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5"/>
      <c r="AG20" s="383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5"/>
      <c r="AU20" s="383" t="s">
        <v>106</v>
      </c>
      <c r="AV20" s="384"/>
      <c r="AW20" s="384"/>
      <c r="AX20" s="384"/>
      <c r="AY20" s="384"/>
      <c r="AZ20" s="384"/>
      <c r="BA20" s="384"/>
      <c r="BB20" s="384"/>
      <c r="BC20" s="384"/>
      <c r="BD20" s="384"/>
      <c r="BE20" s="384"/>
      <c r="BF20" s="384"/>
      <c r="BG20" s="384"/>
      <c r="BH20" s="385"/>
      <c r="BI20" s="383" t="s">
        <v>109</v>
      </c>
      <c r="BJ20" s="384"/>
      <c r="BK20" s="384"/>
      <c r="BL20" s="384"/>
      <c r="BM20" s="384"/>
      <c r="BN20" s="384"/>
      <c r="BO20" s="384"/>
      <c r="BP20" s="384"/>
      <c r="BQ20" s="384"/>
      <c r="BR20" s="384"/>
      <c r="BS20" s="384"/>
      <c r="BT20" s="384"/>
      <c r="BU20" s="384"/>
      <c r="BV20" s="385"/>
      <c r="BW20" s="383" t="s">
        <v>110</v>
      </c>
      <c r="BX20" s="384"/>
      <c r="BY20" s="384"/>
      <c r="BZ20" s="384"/>
      <c r="CA20" s="384"/>
      <c r="CB20" s="384"/>
      <c r="CC20" s="384"/>
      <c r="CD20" s="384"/>
      <c r="CE20" s="384"/>
      <c r="CF20" s="384"/>
      <c r="CG20" s="384"/>
      <c r="CH20" s="384"/>
      <c r="CI20" s="384"/>
      <c r="CJ20" s="385"/>
      <c r="CK20" s="383" t="s">
        <v>111</v>
      </c>
      <c r="CL20" s="384"/>
      <c r="CM20" s="384"/>
      <c r="CN20" s="384"/>
      <c r="CO20" s="384"/>
      <c r="CP20" s="384"/>
      <c r="CQ20" s="384"/>
      <c r="CR20" s="384"/>
      <c r="CS20" s="384"/>
      <c r="CT20" s="384"/>
      <c r="CU20" s="385"/>
      <c r="CV20" s="383"/>
      <c r="CW20" s="384"/>
      <c r="CX20" s="384"/>
      <c r="CY20" s="384"/>
      <c r="CZ20" s="384"/>
      <c r="DA20" s="384"/>
      <c r="DB20" s="384"/>
      <c r="DC20" s="384"/>
      <c r="DD20" s="384"/>
      <c r="DE20" s="385"/>
      <c r="DF20" s="383" t="s">
        <v>112</v>
      </c>
      <c r="DG20" s="384"/>
      <c r="DH20" s="384"/>
      <c r="DI20" s="384"/>
      <c r="DJ20" s="384"/>
      <c r="DK20" s="384"/>
      <c r="DL20" s="384"/>
      <c r="DM20" s="384"/>
      <c r="DN20" s="384"/>
      <c r="DO20" s="384"/>
      <c r="DP20" s="384"/>
      <c r="DQ20" s="384"/>
      <c r="DR20" s="384"/>
      <c r="DS20" s="385"/>
    </row>
    <row r="21" spans="1:129" s="26" customFormat="1" ht="13.2" x14ac:dyDescent="0.25">
      <c r="A21" s="383"/>
      <c r="B21" s="384"/>
      <c r="C21" s="384"/>
      <c r="D21" s="385"/>
      <c r="E21" s="383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5"/>
      <c r="U21" s="383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5"/>
      <c r="AG21" s="383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5"/>
      <c r="AU21" s="383" t="s">
        <v>113</v>
      </c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85"/>
      <c r="BI21" s="383" t="s">
        <v>114</v>
      </c>
      <c r="BJ21" s="384"/>
      <c r="BK21" s="384"/>
      <c r="BL21" s="384"/>
      <c r="BM21" s="384"/>
      <c r="BN21" s="384"/>
      <c r="BO21" s="384"/>
      <c r="BP21" s="384"/>
      <c r="BQ21" s="384"/>
      <c r="BR21" s="384"/>
      <c r="BS21" s="384"/>
      <c r="BT21" s="384"/>
      <c r="BU21" s="384"/>
      <c r="BV21" s="385"/>
      <c r="BW21" s="383" t="s">
        <v>114</v>
      </c>
      <c r="BX21" s="384"/>
      <c r="BY21" s="384"/>
      <c r="BZ21" s="384"/>
      <c r="CA21" s="384"/>
      <c r="CB21" s="384"/>
      <c r="CC21" s="384"/>
      <c r="CD21" s="384"/>
      <c r="CE21" s="384"/>
      <c r="CF21" s="384"/>
      <c r="CG21" s="384"/>
      <c r="CH21" s="384"/>
      <c r="CI21" s="384"/>
      <c r="CJ21" s="385"/>
      <c r="CK21" s="383"/>
      <c r="CL21" s="384"/>
      <c r="CM21" s="384"/>
      <c r="CN21" s="384"/>
      <c r="CO21" s="384"/>
      <c r="CP21" s="384"/>
      <c r="CQ21" s="384"/>
      <c r="CR21" s="384"/>
      <c r="CS21" s="384"/>
      <c r="CT21" s="384"/>
      <c r="CU21" s="385"/>
      <c r="CV21" s="383"/>
      <c r="CW21" s="384"/>
      <c r="CX21" s="384"/>
      <c r="CY21" s="384"/>
      <c r="CZ21" s="384"/>
      <c r="DA21" s="384"/>
      <c r="DB21" s="384"/>
      <c r="DC21" s="384"/>
      <c r="DD21" s="384"/>
      <c r="DE21" s="385"/>
      <c r="DF21" s="383" t="s">
        <v>115</v>
      </c>
      <c r="DG21" s="384"/>
      <c r="DH21" s="384"/>
      <c r="DI21" s="384"/>
      <c r="DJ21" s="384"/>
      <c r="DK21" s="384"/>
      <c r="DL21" s="384"/>
      <c r="DM21" s="384"/>
      <c r="DN21" s="384"/>
      <c r="DO21" s="384"/>
      <c r="DP21" s="384"/>
      <c r="DQ21" s="384"/>
      <c r="DR21" s="384"/>
      <c r="DS21" s="385"/>
    </row>
    <row r="22" spans="1:129" s="26" customFormat="1" ht="13.2" x14ac:dyDescent="0.25">
      <c r="A22" s="392">
        <v>1</v>
      </c>
      <c r="B22" s="393"/>
      <c r="C22" s="393"/>
      <c r="D22" s="394"/>
      <c r="E22" s="392">
        <v>2</v>
      </c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4"/>
      <c r="U22" s="392">
        <v>3</v>
      </c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4"/>
      <c r="AG22" s="392">
        <v>4</v>
      </c>
      <c r="AH22" s="393"/>
      <c r="AI22" s="393"/>
      <c r="AJ22" s="393"/>
      <c r="AK22" s="393"/>
      <c r="AL22" s="393"/>
      <c r="AM22" s="393"/>
      <c r="AN22" s="393"/>
      <c r="AO22" s="393"/>
      <c r="AP22" s="393"/>
      <c r="AQ22" s="393"/>
      <c r="AR22" s="393"/>
      <c r="AS22" s="393"/>
      <c r="AT22" s="394"/>
      <c r="AU22" s="392">
        <v>5</v>
      </c>
      <c r="AV22" s="393"/>
      <c r="AW22" s="393"/>
      <c r="AX22" s="393"/>
      <c r="AY22" s="393"/>
      <c r="AZ22" s="393"/>
      <c r="BA22" s="393"/>
      <c r="BB22" s="393"/>
      <c r="BC22" s="393"/>
      <c r="BD22" s="393"/>
      <c r="BE22" s="393"/>
      <c r="BF22" s="393"/>
      <c r="BG22" s="393"/>
      <c r="BH22" s="394"/>
      <c r="BI22" s="392">
        <v>6</v>
      </c>
      <c r="BJ22" s="393"/>
      <c r="BK22" s="393"/>
      <c r="BL22" s="393"/>
      <c r="BM22" s="393"/>
      <c r="BN22" s="393"/>
      <c r="BO22" s="393"/>
      <c r="BP22" s="393"/>
      <c r="BQ22" s="393"/>
      <c r="BR22" s="393"/>
      <c r="BS22" s="393"/>
      <c r="BT22" s="393"/>
      <c r="BU22" s="393"/>
      <c r="BV22" s="394"/>
      <c r="BW22" s="392">
        <v>7</v>
      </c>
      <c r="BX22" s="393"/>
      <c r="BY22" s="393"/>
      <c r="BZ22" s="393"/>
      <c r="CA22" s="393"/>
      <c r="CB22" s="393"/>
      <c r="CC22" s="393"/>
      <c r="CD22" s="393"/>
      <c r="CE22" s="393"/>
      <c r="CF22" s="393"/>
      <c r="CG22" s="393"/>
      <c r="CH22" s="393"/>
      <c r="CI22" s="393"/>
      <c r="CJ22" s="394"/>
      <c r="CK22" s="392">
        <v>8</v>
      </c>
      <c r="CL22" s="393"/>
      <c r="CM22" s="393"/>
      <c r="CN22" s="393"/>
      <c r="CO22" s="393"/>
      <c r="CP22" s="393"/>
      <c r="CQ22" s="393"/>
      <c r="CR22" s="393"/>
      <c r="CS22" s="393"/>
      <c r="CT22" s="393"/>
      <c r="CU22" s="394"/>
      <c r="CV22" s="392">
        <v>9</v>
      </c>
      <c r="CW22" s="393"/>
      <c r="CX22" s="393"/>
      <c r="CY22" s="393"/>
      <c r="CZ22" s="393"/>
      <c r="DA22" s="393"/>
      <c r="DB22" s="393"/>
      <c r="DC22" s="393"/>
      <c r="DD22" s="393"/>
      <c r="DE22" s="394"/>
      <c r="DF22" s="392">
        <v>10</v>
      </c>
      <c r="DG22" s="393"/>
      <c r="DH22" s="393"/>
      <c r="DI22" s="393"/>
      <c r="DJ22" s="393"/>
      <c r="DK22" s="393"/>
      <c r="DL22" s="393"/>
      <c r="DM22" s="393"/>
      <c r="DN22" s="393"/>
      <c r="DO22" s="393"/>
      <c r="DP22" s="393"/>
      <c r="DQ22" s="393"/>
      <c r="DR22" s="393"/>
      <c r="DS22" s="394"/>
    </row>
    <row r="23" spans="1:129" s="26" customFormat="1" ht="39" customHeight="1" x14ac:dyDescent="0.25">
      <c r="A23" s="392">
        <v>1</v>
      </c>
      <c r="B23" s="393"/>
      <c r="C23" s="393"/>
      <c r="D23" s="394"/>
      <c r="E23" s="395" t="s">
        <v>116</v>
      </c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7"/>
      <c r="U23" s="392">
        <v>3</v>
      </c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4"/>
      <c r="AG23" s="398">
        <f>AU23+BI23+BW23</f>
        <v>22504.9</v>
      </c>
      <c r="AH23" s="399"/>
      <c r="AI23" s="399"/>
      <c r="AJ23" s="399"/>
      <c r="AK23" s="399"/>
      <c r="AL23" s="399"/>
      <c r="AM23" s="399"/>
      <c r="AN23" s="399"/>
      <c r="AO23" s="399"/>
      <c r="AP23" s="399"/>
      <c r="AQ23" s="399"/>
      <c r="AR23" s="399"/>
      <c r="AS23" s="399"/>
      <c r="AT23" s="400"/>
      <c r="AU23" s="398">
        <v>12847.7</v>
      </c>
      <c r="AV23" s="399"/>
      <c r="AW23" s="399"/>
      <c r="AX23" s="399"/>
      <c r="AY23" s="399"/>
      <c r="AZ23" s="399"/>
      <c r="BA23" s="399"/>
      <c r="BB23" s="399"/>
      <c r="BC23" s="399"/>
      <c r="BD23" s="399"/>
      <c r="BE23" s="399"/>
      <c r="BF23" s="399"/>
      <c r="BG23" s="399"/>
      <c r="BH23" s="400"/>
      <c r="BI23" s="398">
        <v>0</v>
      </c>
      <c r="BJ23" s="399"/>
      <c r="BK23" s="399"/>
      <c r="BL23" s="399"/>
      <c r="BM23" s="399"/>
      <c r="BN23" s="399"/>
      <c r="BO23" s="399"/>
      <c r="BP23" s="399"/>
      <c r="BQ23" s="399"/>
      <c r="BR23" s="399"/>
      <c r="BS23" s="399"/>
      <c r="BT23" s="399"/>
      <c r="BU23" s="399"/>
      <c r="BV23" s="400"/>
      <c r="BW23" s="398">
        <v>9657.2000000000007</v>
      </c>
      <c r="BX23" s="399"/>
      <c r="BY23" s="399"/>
      <c r="BZ23" s="399"/>
      <c r="CA23" s="399"/>
      <c r="CB23" s="399"/>
      <c r="CC23" s="399"/>
      <c r="CD23" s="399"/>
      <c r="CE23" s="399"/>
      <c r="CF23" s="399"/>
      <c r="CG23" s="399"/>
      <c r="CH23" s="399"/>
      <c r="CI23" s="399"/>
      <c r="CJ23" s="400"/>
      <c r="CK23" s="392">
        <v>25</v>
      </c>
      <c r="CL23" s="393"/>
      <c r="CM23" s="393"/>
      <c r="CN23" s="393"/>
      <c r="CO23" s="393"/>
      <c r="CP23" s="393"/>
      <c r="CQ23" s="393"/>
      <c r="CR23" s="393"/>
      <c r="CS23" s="393"/>
      <c r="CT23" s="393"/>
      <c r="CU23" s="394"/>
      <c r="CV23" s="392">
        <v>15</v>
      </c>
      <c r="CW23" s="393"/>
      <c r="CX23" s="393"/>
      <c r="CY23" s="393"/>
      <c r="CZ23" s="393"/>
      <c r="DA23" s="393"/>
      <c r="DB23" s="393"/>
      <c r="DC23" s="393"/>
      <c r="DD23" s="393"/>
      <c r="DE23" s="394"/>
      <c r="DF23" s="401">
        <f>(U23*((AU23*(1+CK23/100)+BW23)*(1+CV23/100))*12)+87.56</f>
        <v>1064764.1149999998</v>
      </c>
      <c r="DG23" s="402"/>
      <c r="DH23" s="402"/>
      <c r="DI23" s="402"/>
      <c r="DJ23" s="402"/>
      <c r="DK23" s="402"/>
      <c r="DL23" s="402"/>
      <c r="DM23" s="402"/>
      <c r="DN23" s="402"/>
      <c r="DO23" s="402"/>
      <c r="DP23" s="402"/>
      <c r="DQ23" s="402"/>
      <c r="DR23" s="402"/>
      <c r="DS23" s="403"/>
      <c r="DY23" s="26">
        <f>DF23/U23/12</f>
        <v>29576.780972222215</v>
      </c>
    </row>
    <row r="24" spans="1:129" s="26" customFormat="1" ht="12.75" customHeight="1" x14ac:dyDescent="0.25">
      <c r="A24" s="392">
        <v>2</v>
      </c>
      <c r="B24" s="393"/>
      <c r="C24" s="393"/>
      <c r="D24" s="394"/>
      <c r="E24" s="395" t="s">
        <v>117</v>
      </c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7"/>
      <c r="U24" s="407">
        <v>17</v>
      </c>
      <c r="V24" s="408"/>
      <c r="W24" s="408"/>
      <c r="X24" s="408"/>
      <c r="Y24" s="408"/>
      <c r="Z24" s="408"/>
      <c r="AA24" s="408"/>
      <c r="AB24" s="408"/>
      <c r="AC24" s="408"/>
      <c r="AD24" s="408"/>
      <c r="AE24" s="408"/>
      <c r="AF24" s="409"/>
      <c r="AG24" s="404">
        <f>AU24+BI24+BW24</f>
        <v>17515.04</v>
      </c>
      <c r="AH24" s="405"/>
      <c r="AI24" s="405"/>
      <c r="AJ24" s="405"/>
      <c r="AK24" s="405"/>
      <c r="AL24" s="405"/>
      <c r="AM24" s="405"/>
      <c r="AN24" s="405"/>
      <c r="AO24" s="405"/>
      <c r="AP24" s="405"/>
      <c r="AQ24" s="405"/>
      <c r="AR24" s="405"/>
      <c r="AS24" s="405"/>
      <c r="AT24" s="406"/>
      <c r="AU24" s="404">
        <v>13209.8</v>
      </c>
      <c r="AV24" s="405"/>
      <c r="AW24" s="405"/>
      <c r="AX24" s="405"/>
      <c r="AY24" s="405"/>
      <c r="AZ24" s="405"/>
      <c r="BA24" s="405"/>
      <c r="BB24" s="405"/>
      <c r="BC24" s="405"/>
      <c r="BD24" s="405"/>
      <c r="BE24" s="405"/>
      <c r="BF24" s="405"/>
      <c r="BG24" s="405"/>
      <c r="BH24" s="406"/>
      <c r="BI24" s="404">
        <v>3359.9</v>
      </c>
      <c r="BJ24" s="405"/>
      <c r="BK24" s="405"/>
      <c r="BL24" s="405"/>
      <c r="BM24" s="405"/>
      <c r="BN24" s="405"/>
      <c r="BO24" s="405"/>
      <c r="BP24" s="405"/>
      <c r="BQ24" s="405"/>
      <c r="BR24" s="405"/>
      <c r="BS24" s="405"/>
      <c r="BT24" s="405"/>
      <c r="BU24" s="405"/>
      <c r="BV24" s="406"/>
      <c r="BW24" s="404">
        <f>3592.4-2647.06</f>
        <v>945.34000000000015</v>
      </c>
      <c r="BX24" s="405"/>
      <c r="BY24" s="405"/>
      <c r="BZ24" s="405"/>
      <c r="CA24" s="405"/>
      <c r="CB24" s="405"/>
      <c r="CC24" s="405"/>
      <c r="CD24" s="405"/>
      <c r="CE24" s="405"/>
      <c r="CF24" s="405"/>
      <c r="CG24" s="405"/>
      <c r="CH24" s="405"/>
      <c r="CI24" s="405"/>
      <c r="CJ24" s="406"/>
      <c r="CK24" s="407">
        <v>25</v>
      </c>
      <c r="CL24" s="408"/>
      <c r="CM24" s="408"/>
      <c r="CN24" s="408"/>
      <c r="CO24" s="408"/>
      <c r="CP24" s="408"/>
      <c r="CQ24" s="408"/>
      <c r="CR24" s="408"/>
      <c r="CS24" s="408"/>
      <c r="CT24" s="408"/>
      <c r="CU24" s="409"/>
      <c r="CV24" s="407">
        <v>15</v>
      </c>
      <c r="CW24" s="408"/>
      <c r="CX24" s="408"/>
      <c r="CY24" s="408"/>
      <c r="CZ24" s="408"/>
      <c r="DA24" s="408"/>
      <c r="DB24" s="408"/>
      <c r="DC24" s="408"/>
      <c r="DD24" s="408"/>
      <c r="DE24" s="409"/>
      <c r="DF24" s="410">
        <f>(U24*((AU24*(1+CK24/100)+BW24+BI24)*(1+CV24/100))*12)</f>
        <v>4883783.1539999992</v>
      </c>
      <c r="DG24" s="411"/>
      <c r="DH24" s="411"/>
      <c r="DI24" s="411"/>
      <c r="DJ24" s="411"/>
      <c r="DK24" s="411"/>
      <c r="DL24" s="411"/>
      <c r="DM24" s="411"/>
      <c r="DN24" s="411"/>
      <c r="DO24" s="411"/>
      <c r="DP24" s="411"/>
      <c r="DQ24" s="411"/>
      <c r="DR24" s="411"/>
      <c r="DS24" s="412"/>
      <c r="DY24" s="26">
        <f t="shared" ref="DY24:DY26" si="0">DF24/U24/12</f>
        <v>23940.113499999996</v>
      </c>
    </row>
    <row r="25" spans="1:129" s="26" customFormat="1" ht="25.5" customHeight="1" x14ac:dyDescent="0.25">
      <c r="A25" s="392">
        <v>3</v>
      </c>
      <c r="B25" s="393"/>
      <c r="C25" s="393"/>
      <c r="D25" s="394"/>
      <c r="E25" s="395" t="s">
        <v>118</v>
      </c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7"/>
      <c r="U25" s="407">
        <v>4</v>
      </c>
      <c r="V25" s="408"/>
      <c r="W25" s="408"/>
      <c r="X25" s="408"/>
      <c r="Y25" s="408"/>
      <c r="Z25" s="408"/>
      <c r="AA25" s="408"/>
      <c r="AB25" s="408"/>
      <c r="AC25" s="408"/>
      <c r="AD25" s="408"/>
      <c r="AE25" s="408"/>
      <c r="AF25" s="409"/>
      <c r="AG25" s="404">
        <f>AU25+BI25+BW25</f>
        <v>12220.1</v>
      </c>
      <c r="AH25" s="405"/>
      <c r="AI25" s="405"/>
      <c r="AJ25" s="405"/>
      <c r="AK25" s="405"/>
      <c r="AL25" s="405"/>
      <c r="AM25" s="405"/>
      <c r="AN25" s="405"/>
      <c r="AO25" s="405"/>
      <c r="AP25" s="405"/>
      <c r="AQ25" s="405"/>
      <c r="AR25" s="405"/>
      <c r="AS25" s="405"/>
      <c r="AT25" s="406"/>
      <c r="AU25" s="404">
        <v>6828.5</v>
      </c>
      <c r="AV25" s="405"/>
      <c r="AW25" s="405"/>
      <c r="AX25" s="405"/>
      <c r="AY25" s="405"/>
      <c r="AZ25" s="405"/>
      <c r="BA25" s="405"/>
      <c r="BB25" s="405"/>
      <c r="BC25" s="405"/>
      <c r="BD25" s="405"/>
      <c r="BE25" s="405"/>
      <c r="BF25" s="405"/>
      <c r="BG25" s="405"/>
      <c r="BH25" s="406"/>
      <c r="BI25" s="404">
        <v>0</v>
      </c>
      <c r="BJ25" s="405"/>
      <c r="BK25" s="405"/>
      <c r="BL25" s="405"/>
      <c r="BM25" s="405"/>
      <c r="BN25" s="405"/>
      <c r="BO25" s="405"/>
      <c r="BP25" s="405"/>
      <c r="BQ25" s="405"/>
      <c r="BR25" s="405"/>
      <c r="BS25" s="405"/>
      <c r="BT25" s="405"/>
      <c r="BU25" s="405"/>
      <c r="BV25" s="406"/>
      <c r="BW25" s="404">
        <v>5391.6</v>
      </c>
      <c r="BX25" s="405"/>
      <c r="BY25" s="405"/>
      <c r="BZ25" s="405"/>
      <c r="CA25" s="405"/>
      <c r="CB25" s="405"/>
      <c r="CC25" s="405"/>
      <c r="CD25" s="405"/>
      <c r="CE25" s="405"/>
      <c r="CF25" s="405"/>
      <c r="CG25" s="405"/>
      <c r="CH25" s="405"/>
      <c r="CI25" s="405"/>
      <c r="CJ25" s="406"/>
      <c r="CK25" s="407">
        <v>0</v>
      </c>
      <c r="CL25" s="408"/>
      <c r="CM25" s="408"/>
      <c r="CN25" s="408"/>
      <c r="CO25" s="408"/>
      <c r="CP25" s="408"/>
      <c r="CQ25" s="408"/>
      <c r="CR25" s="408"/>
      <c r="CS25" s="408"/>
      <c r="CT25" s="408"/>
      <c r="CU25" s="409"/>
      <c r="CV25" s="407">
        <v>15</v>
      </c>
      <c r="CW25" s="408"/>
      <c r="CX25" s="408"/>
      <c r="CY25" s="408"/>
      <c r="CZ25" s="408"/>
      <c r="DA25" s="408"/>
      <c r="DB25" s="408"/>
      <c r="DC25" s="408"/>
      <c r="DD25" s="408"/>
      <c r="DE25" s="409"/>
      <c r="DF25" s="410">
        <f>(U25*((AU25*(1+CK25/100)+BW25+BI25)*(1+CV25/100))*12)</f>
        <v>674549.52</v>
      </c>
      <c r="DG25" s="411"/>
      <c r="DH25" s="411"/>
      <c r="DI25" s="411"/>
      <c r="DJ25" s="411"/>
      <c r="DK25" s="411"/>
      <c r="DL25" s="411"/>
      <c r="DM25" s="411"/>
      <c r="DN25" s="411"/>
      <c r="DO25" s="411"/>
      <c r="DP25" s="411"/>
      <c r="DQ25" s="411"/>
      <c r="DR25" s="411"/>
      <c r="DS25" s="412"/>
      <c r="DY25" s="26">
        <f t="shared" si="0"/>
        <v>14053.115</v>
      </c>
    </row>
    <row r="26" spans="1:129" s="26" customFormat="1" ht="25.5" customHeight="1" x14ac:dyDescent="0.25">
      <c r="A26" s="392">
        <v>4</v>
      </c>
      <c r="B26" s="393"/>
      <c r="C26" s="393"/>
      <c r="D26" s="394"/>
      <c r="E26" s="395" t="s">
        <v>119</v>
      </c>
      <c r="F26" s="396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7"/>
      <c r="U26" s="407">
        <v>8</v>
      </c>
      <c r="V26" s="408"/>
      <c r="W26" s="408"/>
      <c r="X26" s="408"/>
      <c r="Y26" s="408"/>
      <c r="Z26" s="408"/>
      <c r="AA26" s="408"/>
      <c r="AB26" s="408"/>
      <c r="AC26" s="408"/>
      <c r="AD26" s="408"/>
      <c r="AE26" s="408"/>
      <c r="AF26" s="409"/>
      <c r="AG26" s="404">
        <f>AU26+BI26+BW26</f>
        <v>17522.2</v>
      </c>
      <c r="AH26" s="405"/>
      <c r="AI26" s="405"/>
      <c r="AJ26" s="405"/>
      <c r="AK26" s="405"/>
      <c r="AL26" s="405"/>
      <c r="AM26" s="405"/>
      <c r="AN26" s="405"/>
      <c r="AO26" s="405"/>
      <c r="AP26" s="405"/>
      <c r="AQ26" s="405"/>
      <c r="AR26" s="405"/>
      <c r="AS26" s="405"/>
      <c r="AT26" s="406"/>
      <c r="AU26" s="404">
        <v>10848.2</v>
      </c>
      <c r="AV26" s="405"/>
      <c r="AW26" s="405"/>
      <c r="AX26" s="405"/>
      <c r="AY26" s="405"/>
      <c r="AZ26" s="405"/>
      <c r="BA26" s="405"/>
      <c r="BB26" s="405"/>
      <c r="BC26" s="405"/>
      <c r="BD26" s="405"/>
      <c r="BE26" s="405"/>
      <c r="BF26" s="405"/>
      <c r="BG26" s="405"/>
      <c r="BH26" s="406"/>
      <c r="BI26" s="404">
        <v>705.4</v>
      </c>
      <c r="BJ26" s="405"/>
      <c r="BK26" s="405"/>
      <c r="BL26" s="405"/>
      <c r="BM26" s="405"/>
      <c r="BN26" s="405"/>
      <c r="BO26" s="405"/>
      <c r="BP26" s="405"/>
      <c r="BQ26" s="405"/>
      <c r="BR26" s="405"/>
      <c r="BS26" s="405"/>
      <c r="BT26" s="405"/>
      <c r="BU26" s="405"/>
      <c r="BV26" s="406"/>
      <c r="BW26" s="404">
        <v>5968.6</v>
      </c>
      <c r="BX26" s="405"/>
      <c r="BY26" s="405"/>
      <c r="BZ26" s="405"/>
      <c r="CA26" s="405"/>
      <c r="CB26" s="405"/>
      <c r="CC26" s="405"/>
      <c r="CD26" s="405"/>
      <c r="CE26" s="405"/>
      <c r="CF26" s="405"/>
      <c r="CG26" s="405"/>
      <c r="CH26" s="405"/>
      <c r="CI26" s="405"/>
      <c r="CJ26" s="406"/>
      <c r="CK26" s="407">
        <v>0</v>
      </c>
      <c r="CL26" s="408"/>
      <c r="CM26" s="408"/>
      <c r="CN26" s="408"/>
      <c r="CO26" s="408"/>
      <c r="CP26" s="408"/>
      <c r="CQ26" s="408"/>
      <c r="CR26" s="408"/>
      <c r="CS26" s="408"/>
      <c r="CT26" s="408"/>
      <c r="CU26" s="409"/>
      <c r="CV26" s="407">
        <v>15</v>
      </c>
      <c r="CW26" s="408"/>
      <c r="CX26" s="408"/>
      <c r="CY26" s="408"/>
      <c r="CZ26" s="408"/>
      <c r="DA26" s="408"/>
      <c r="DB26" s="408"/>
      <c r="DC26" s="408"/>
      <c r="DD26" s="408"/>
      <c r="DE26" s="409"/>
      <c r="DF26" s="410">
        <f>(U26*((AU26*(1+CK26/100)+BW26+BI26)*(1+CV26/100))*12)</f>
        <v>1934450.8800000004</v>
      </c>
      <c r="DG26" s="411"/>
      <c r="DH26" s="411"/>
      <c r="DI26" s="411"/>
      <c r="DJ26" s="411"/>
      <c r="DK26" s="411"/>
      <c r="DL26" s="411"/>
      <c r="DM26" s="411"/>
      <c r="DN26" s="411"/>
      <c r="DO26" s="411"/>
      <c r="DP26" s="411"/>
      <c r="DQ26" s="411"/>
      <c r="DR26" s="411"/>
      <c r="DS26" s="412"/>
      <c r="DY26" s="26">
        <f t="shared" si="0"/>
        <v>20150.530000000002</v>
      </c>
    </row>
    <row r="27" spans="1:129" s="26" customFormat="1" ht="13.2" x14ac:dyDescent="0.25">
      <c r="A27" s="413" t="s">
        <v>120</v>
      </c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5"/>
      <c r="U27" s="407">
        <f>SUM(U23:AF26)</f>
        <v>32</v>
      </c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9"/>
      <c r="AG27" s="407"/>
      <c r="AH27" s="408"/>
      <c r="AI27" s="408"/>
      <c r="AJ27" s="408"/>
      <c r="AK27" s="408"/>
      <c r="AL27" s="408"/>
      <c r="AM27" s="408"/>
      <c r="AN27" s="408"/>
      <c r="AO27" s="408"/>
      <c r="AP27" s="408"/>
      <c r="AQ27" s="408"/>
      <c r="AR27" s="408"/>
      <c r="AS27" s="408"/>
      <c r="AT27" s="409"/>
      <c r="AU27" s="407" t="s">
        <v>9</v>
      </c>
      <c r="AV27" s="408"/>
      <c r="AW27" s="408"/>
      <c r="AX27" s="408"/>
      <c r="AY27" s="408"/>
      <c r="AZ27" s="408"/>
      <c r="BA27" s="408"/>
      <c r="BB27" s="408"/>
      <c r="BC27" s="408"/>
      <c r="BD27" s="408"/>
      <c r="BE27" s="408"/>
      <c r="BF27" s="408"/>
      <c r="BG27" s="408"/>
      <c r="BH27" s="409"/>
      <c r="BI27" s="407" t="s">
        <v>9</v>
      </c>
      <c r="BJ27" s="408"/>
      <c r="BK27" s="408"/>
      <c r="BL27" s="408"/>
      <c r="BM27" s="408"/>
      <c r="BN27" s="408"/>
      <c r="BO27" s="408"/>
      <c r="BP27" s="408"/>
      <c r="BQ27" s="408"/>
      <c r="BR27" s="408"/>
      <c r="BS27" s="408"/>
      <c r="BT27" s="408"/>
      <c r="BU27" s="408"/>
      <c r="BV27" s="409"/>
      <c r="BW27" s="407" t="s">
        <v>9</v>
      </c>
      <c r="BX27" s="408"/>
      <c r="BY27" s="408"/>
      <c r="BZ27" s="408"/>
      <c r="CA27" s="408"/>
      <c r="CB27" s="408"/>
      <c r="CC27" s="408"/>
      <c r="CD27" s="408"/>
      <c r="CE27" s="408"/>
      <c r="CF27" s="408"/>
      <c r="CG27" s="408"/>
      <c r="CH27" s="408"/>
      <c r="CI27" s="408"/>
      <c r="CJ27" s="409"/>
      <c r="CK27" s="407" t="s">
        <v>9</v>
      </c>
      <c r="CL27" s="408"/>
      <c r="CM27" s="408"/>
      <c r="CN27" s="408"/>
      <c r="CO27" s="408"/>
      <c r="CP27" s="408"/>
      <c r="CQ27" s="408"/>
      <c r="CR27" s="408"/>
      <c r="CS27" s="408"/>
      <c r="CT27" s="408"/>
      <c r="CU27" s="409"/>
      <c r="CV27" s="407" t="s">
        <v>9</v>
      </c>
      <c r="CW27" s="408"/>
      <c r="CX27" s="408"/>
      <c r="CY27" s="408"/>
      <c r="CZ27" s="408"/>
      <c r="DA27" s="408"/>
      <c r="DB27" s="408"/>
      <c r="DC27" s="408"/>
      <c r="DD27" s="408"/>
      <c r="DE27" s="409"/>
      <c r="DF27" s="419">
        <f>SUM(DF23:DS26)</f>
        <v>8557547.6689999998</v>
      </c>
      <c r="DG27" s="420"/>
      <c r="DH27" s="420"/>
      <c r="DI27" s="420"/>
      <c r="DJ27" s="420"/>
      <c r="DK27" s="420"/>
      <c r="DL27" s="420"/>
      <c r="DM27" s="420"/>
      <c r="DN27" s="420"/>
      <c r="DO27" s="420"/>
      <c r="DP27" s="420"/>
      <c r="DQ27" s="420"/>
      <c r="DR27" s="420"/>
      <c r="DS27" s="421"/>
      <c r="DY27" s="29">
        <f>DF27/12</f>
        <v>713128.97241666669</v>
      </c>
    </row>
    <row r="28" spans="1:129" s="26" customFormat="1" ht="13.2" x14ac:dyDescent="0.25">
      <c r="A28" s="422" t="s">
        <v>121</v>
      </c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4"/>
      <c r="U28" s="407">
        <f>U27</f>
        <v>32</v>
      </c>
      <c r="V28" s="408"/>
      <c r="W28" s="408"/>
      <c r="X28" s="408"/>
      <c r="Y28" s="408"/>
      <c r="Z28" s="408"/>
      <c r="AA28" s="408"/>
      <c r="AB28" s="408"/>
      <c r="AC28" s="408"/>
      <c r="AD28" s="408"/>
      <c r="AE28" s="408"/>
      <c r="AF28" s="409"/>
      <c r="AG28" s="407"/>
      <c r="AH28" s="408"/>
      <c r="AI28" s="408"/>
      <c r="AJ28" s="408"/>
      <c r="AK28" s="408"/>
      <c r="AL28" s="408"/>
      <c r="AM28" s="408"/>
      <c r="AN28" s="408"/>
      <c r="AO28" s="408"/>
      <c r="AP28" s="408"/>
      <c r="AQ28" s="408"/>
      <c r="AR28" s="408"/>
      <c r="AS28" s="408"/>
      <c r="AT28" s="409"/>
      <c r="AU28" s="407" t="s">
        <v>9</v>
      </c>
      <c r="AV28" s="408"/>
      <c r="AW28" s="408"/>
      <c r="AX28" s="408"/>
      <c r="AY28" s="408"/>
      <c r="AZ28" s="408"/>
      <c r="BA28" s="408"/>
      <c r="BB28" s="408"/>
      <c r="BC28" s="408"/>
      <c r="BD28" s="408"/>
      <c r="BE28" s="408"/>
      <c r="BF28" s="408"/>
      <c r="BG28" s="408"/>
      <c r="BH28" s="409"/>
      <c r="BI28" s="407" t="s">
        <v>9</v>
      </c>
      <c r="BJ28" s="408"/>
      <c r="BK28" s="408"/>
      <c r="BL28" s="408"/>
      <c r="BM28" s="408"/>
      <c r="BN28" s="408"/>
      <c r="BO28" s="408"/>
      <c r="BP28" s="408"/>
      <c r="BQ28" s="408"/>
      <c r="BR28" s="408"/>
      <c r="BS28" s="408"/>
      <c r="BT28" s="408"/>
      <c r="BU28" s="408"/>
      <c r="BV28" s="409"/>
      <c r="BW28" s="407" t="s">
        <v>9</v>
      </c>
      <c r="BX28" s="408"/>
      <c r="BY28" s="408"/>
      <c r="BZ28" s="408"/>
      <c r="CA28" s="408"/>
      <c r="CB28" s="408"/>
      <c r="CC28" s="408"/>
      <c r="CD28" s="408"/>
      <c r="CE28" s="408"/>
      <c r="CF28" s="408"/>
      <c r="CG28" s="408"/>
      <c r="CH28" s="408"/>
      <c r="CI28" s="408"/>
      <c r="CJ28" s="409"/>
      <c r="CK28" s="425" t="s">
        <v>9</v>
      </c>
      <c r="CL28" s="426"/>
      <c r="CM28" s="426"/>
      <c r="CN28" s="426"/>
      <c r="CO28" s="426"/>
      <c r="CP28" s="426"/>
      <c r="CQ28" s="426"/>
      <c r="CR28" s="426"/>
      <c r="CS28" s="426"/>
      <c r="CT28" s="426"/>
      <c r="CU28" s="427"/>
      <c r="CV28" s="407" t="s">
        <v>9</v>
      </c>
      <c r="CW28" s="408"/>
      <c r="CX28" s="408"/>
      <c r="CY28" s="408"/>
      <c r="CZ28" s="408"/>
      <c r="DA28" s="408"/>
      <c r="DB28" s="408"/>
      <c r="DC28" s="408"/>
      <c r="DD28" s="408"/>
      <c r="DE28" s="409"/>
      <c r="DF28" s="416">
        <v>6954600</v>
      </c>
      <c r="DG28" s="417"/>
      <c r="DH28" s="417"/>
      <c r="DI28" s="417"/>
      <c r="DJ28" s="417"/>
      <c r="DK28" s="417"/>
      <c r="DL28" s="417"/>
      <c r="DM28" s="417"/>
      <c r="DN28" s="417"/>
      <c r="DO28" s="417"/>
      <c r="DP28" s="417"/>
      <c r="DQ28" s="417"/>
      <c r="DR28" s="417"/>
      <c r="DS28" s="418"/>
      <c r="DY28" s="26">
        <v>764824.43</v>
      </c>
    </row>
    <row r="29" spans="1:129" s="26" customFormat="1" ht="13.2" x14ac:dyDescent="0.25">
      <c r="DY29" s="33">
        <f>8410000-DF27</f>
        <v>-147547.66899999976</v>
      </c>
    </row>
    <row r="30" spans="1:129" s="26" customFormat="1" ht="13.2" x14ac:dyDescent="0.25">
      <c r="DY30" s="29">
        <f>DY27-DY28</f>
        <v>-51695.457583333366</v>
      </c>
    </row>
    <row r="31" spans="1:129" s="26" customFormat="1" ht="13.2" x14ac:dyDescent="0.25"/>
    <row r="32" spans="1:129" s="26" customFormat="1" ht="13.2" x14ac:dyDescent="0.25"/>
    <row r="33" s="26" customFormat="1" ht="13.2" x14ac:dyDescent="0.25"/>
    <row r="34" s="26" customFormat="1" ht="13.2" x14ac:dyDescent="0.25"/>
    <row r="35" s="26" customFormat="1" ht="13.2" x14ac:dyDescent="0.25"/>
    <row r="36" s="26" customFormat="1" ht="13.2" x14ac:dyDescent="0.25"/>
    <row r="37" s="26" customFormat="1" ht="13.2" x14ac:dyDescent="0.25"/>
    <row r="38" s="26" customFormat="1" ht="13.2" x14ac:dyDescent="0.25"/>
    <row r="39" s="26" customFormat="1" ht="13.2" x14ac:dyDescent="0.25"/>
    <row r="40" s="26" customFormat="1" ht="13.2" x14ac:dyDescent="0.25"/>
    <row r="41" s="26" customFormat="1" ht="13.2" x14ac:dyDescent="0.25"/>
    <row r="42" s="26" customFormat="1" ht="13.2" x14ac:dyDescent="0.25"/>
    <row r="43" s="26" customFormat="1" ht="13.2" x14ac:dyDescent="0.25"/>
    <row r="44" s="26" customFormat="1" ht="13.2" x14ac:dyDescent="0.25"/>
    <row r="45" s="26" customFormat="1" ht="13.2" x14ac:dyDescent="0.25"/>
    <row r="46" s="26" customFormat="1" ht="13.2" x14ac:dyDescent="0.25"/>
    <row r="47" s="26" customFormat="1" ht="13.2" x14ac:dyDescent="0.25"/>
    <row r="48" s="26" customFormat="1" ht="13.2" x14ac:dyDescent="0.25"/>
    <row r="49" s="26" customFormat="1" ht="13.2" x14ac:dyDescent="0.25"/>
    <row r="50" s="26" customFormat="1" ht="13.2" x14ac:dyDescent="0.25"/>
    <row r="51" s="26" customFormat="1" ht="13.2" x14ac:dyDescent="0.25"/>
    <row r="52" s="26" customFormat="1" ht="13.2" x14ac:dyDescent="0.25"/>
    <row r="53" s="26" customFormat="1" ht="13.2" x14ac:dyDescent="0.25"/>
    <row r="54" s="26" customFormat="1" ht="13.2" x14ac:dyDescent="0.25"/>
    <row r="55" s="26" customFormat="1" ht="13.2" x14ac:dyDescent="0.25"/>
    <row r="56" s="26" customFormat="1" ht="13.2" x14ac:dyDescent="0.25"/>
    <row r="57" s="26" customFormat="1" ht="13.2" x14ac:dyDescent="0.25"/>
    <row r="58" s="26" customFormat="1" ht="13.2" x14ac:dyDescent="0.25"/>
    <row r="59" s="26" customFormat="1" ht="13.2" x14ac:dyDescent="0.25"/>
    <row r="60" s="26" customFormat="1" ht="13.2" x14ac:dyDescent="0.25"/>
    <row r="61" s="26" customFormat="1" ht="13.2" x14ac:dyDescent="0.25"/>
    <row r="62" s="26" customFormat="1" ht="13.2" x14ac:dyDescent="0.25"/>
    <row r="63" s="26" customFormat="1" ht="13.2" x14ac:dyDescent="0.25"/>
    <row r="64" s="26" customFormat="1" ht="13.2" x14ac:dyDescent="0.25"/>
    <row r="65" s="26" customFormat="1" ht="13.2" x14ac:dyDescent="0.25"/>
    <row r="66" s="26" customFormat="1" ht="13.2" x14ac:dyDescent="0.25"/>
    <row r="67" s="26" customFormat="1" ht="13.2" x14ac:dyDescent="0.25"/>
    <row r="68" s="26" customFormat="1" ht="13.2" x14ac:dyDescent="0.25"/>
    <row r="69" s="26" customFormat="1" ht="13.2" x14ac:dyDescent="0.25"/>
    <row r="70" s="26" customFormat="1" ht="13.2" x14ac:dyDescent="0.25"/>
    <row r="71" s="26" customFormat="1" ht="13.2" x14ac:dyDescent="0.25"/>
    <row r="72" s="26" customFormat="1" ht="13.2" x14ac:dyDescent="0.25"/>
    <row r="73" s="26" customFormat="1" ht="13.2" x14ac:dyDescent="0.25"/>
    <row r="74" s="26" customFormat="1" ht="13.2" x14ac:dyDescent="0.25"/>
    <row r="75" s="26" customFormat="1" ht="13.2" x14ac:dyDescent="0.25"/>
    <row r="76" s="26" customFormat="1" ht="13.2" x14ac:dyDescent="0.25"/>
    <row r="77" s="26" customFormat="1" ht="13.2" x14ac:dyDescent="0.25"/>
    <row r="78" s="26" customFormat="1" ht="13.2" x14ac:dyDescent="0.25"/>
    <row r="79" s="26" customFormat="1" ht="13.2" x14ac:dyDescent="0.25"/>
    <row r="80" s="26" customFormat="1" ht="13.2" x14ac:dyDescent="0.25"/>
    <row r="81" s="26" customFormat="1" ht="13.2" x14ac:dyDescent="0.25"/>
    <row r="82" s="26" customFormat="1" ht="13.2" x14ac:dyDescent="0.25"/>
    <row r="83" s="26" customFormat="1" ht="13.2" x14ac:dyDescent="0.25"/>
    <row r="84" s="26" customFormat="1" ht="13.2" x14ac:dyDescent="0.25"/>
    <row r="85" s="26" customFormat="1" ht="13.2" x14ac:dyDescent="0.25"/>
    <row r="86" s="26" customFormat="1" ht="13.2" x14ac:dyDescent="0.25"/>
    <row r="87" s="26" customFormat="1" ht="13.2" x14ac:dyDescent="0.25"/>
    <row r="88" s="26" customFormat="1" ht="13.2" x14ac:dyDescent="0.25"/>
    <row r="89" s="26" customFormat="1" ht="13.2" x14ac:dyDescent="0.25"/>
    <row r="90" s="26" customFormat="1" ht="13.2" x14ac:dyDescent="0.25"/>
    <row r="91" s="26" customFormat="1" ht="13.2" x14ac:dyDescent="0.25"/>
    <row r="92" s="26" customFormat="1" ht="13.2" x14ac:dyDescent="0.25"/>
    <row r="93" s="26" customFormat="1" ht="13.2" x14ac:dyDescent="0.25"/>
    <row r="94" s="26" customFormat="1" ht="13.2" x14ac:dyDescent="0.25"/>
    <row r="95" s="26" customFormat="1" ht="13.2" x14ac:dyDescent="0.25"/>
    <row r="96" s="26" customFormat="1" ht="13.2" x14ac:dyDescent="0.25"/>
    <row r="97" s="26" customFormat="1" ht="13.2" x14ac:dyDescent="0.25"/>
    <row r="98" s="26" customFormat="1" ht="13.2" x14ac:dyDescent="0.25"/>
    <row r="99" s="26" customFormat="1" ht="13.2" x14ac:dyDescent="0.25"/>
    <row r="100" s="26" customFormat="1" ht="13.2" x14ac:dyDescent="0.25"/>
    <row r="101" s="26" customFormat="1" ht="13.2" x14ac:dyDescent="0.25"/>
    <row r="102" s="26" customFormat="1" ht="13.2" x14ac:dyDescent="0.25"/>
    <row r="103" s="26" customFormat="1" ht="13.2" x14ac:dyDescent="0.25"/>
    <row r="104" s="26" customFormat="1" ht="13.2" x14ac:dyDescent="0.25"/>
    <row r="105" s="26" customFormat="1" ht="13.2" x14ac:dyDescent="0.25"/>
    <row r="106" s="26" customFormat="1" ht="13.2" x14ac:dyDescent="0.25"/>
    <row r="107" s="26" customFormat="1" ht="13.2" x14ac:dyDescent="0.25"/>
    <row r="108" s="26" customFormat="1" ht="13.2" x14ac:dyDescent="0.25"/>
    <row r="109" s="26" customFormat="1" ht="13.2" x14ac:dyDescent="0.25"/>
    <row r="110" s="26" customFormat="1" ht="13.2" x14ac:dyDescent="0.25"/>
    <row r="111" s="26" customFormat="1" ht="13.2" x14ac:dyDescent="0.25"/>
    <row r="112" s="26" customFormat="1" ht="13.2" x14ac:dyDescent="0.25"/>
    <row r="113" s="26" customFormat="1" ht="13.2" x14ac:dyDescent="0.25"/>
    <row r="114" s="26" customFormat="1" ht="13.2" x14ac:dyDescent="0.25"/>
    <row r="115" s="26" customFormat="1" ht="13.2" x14ac:dyDescent="0.25"/>
    <row r="116" s="26" customFormat="1" ht="13.2" x14ac:dyDescent="0.25"/>
    <row r="117" s="26" customFormat="1" ht="13.2" x14ac:dyDescent="0.25"/>
    <row r="118" s="26" customFormat="1" ht="13.2" x14ac:dyDescent="0.25"/>
    <row r="119" s="26" customFormat="1" ht="13.2" x14ac:dyDescent="0.25"/>
    <row r="120" s="26" customFormat="1" ht="13.2" x14ac:dyDescent="0.25"/>
    <row r="121" s="26" customFormat="1" ht="13.2" x14ac:dyDescent="0.25"/>
    <row r="122" s="26" customFormat="1" ht="13.2" x14ac:dyDescent="0.25"/>
    <row r="123" s="26" customFormat="1" ht="13.2" x14ac:dyDescent="0.25"/>
    <row r="124" s="26" customFormat="1" ht="13.2" x14ac:dyDescent="0.25"/>
    <row r="125" s="26" customFormat="1" ht="13.2" x14ac:dyDescent="0.25"/>
    <row r="126" s="26" customFormat="1" ht="13.2" x14ac:dyDescent="0.25"/>
    <row r="127" s="26" customFormat="1" ht="13.2" x14ac:dyDescent="0.25"/>
    <row r="128" s="26" customFormat="1" ht="13.2" x14ac:dyDescent="0.25"/>
    <row r="129" s="26" customFormat="1" ht="13.2" x14ac:dyDescent="0.25"/>
    <row r="130" s="26" customFormat="1" ht="13.2" x14ac:dyDescent="0.25"/>
    <row r="131" s="26" customFormat="1" ht="13.2" x14ac:dyDescent="0.25"/>
    <row r="132" s="26" customFormat="1" ht="13.2" x14ac:dyDescent="0.25"/>
    <row r="133" s="26" customFormat="1" ht="13.2" x14ac:dyDescent="0.25"/>
    <row r="134" s="26" customFormat="1" ht="13.2" x14ac:dyDescent="0.25"/>
    <row r="135" s="26" customFormat="1" ht="13.2" x14ac:dyDescent="0.25"/>
    <row r="136" s="26" customFormat="1" ht="13.2" x14ac:dyDescent="0.25"/>
    <row r="137" s="26" customFormat="1" ht="13.2" x14ac:dyDescent="0.25"/>
    <row r="138" s="26" customFormat="1" ht="13.2" x14ac:dyDescent="0.25"/>
    <row r="139" s="26" customFormat="1" ht="13.2" x14ac:dyDescent="0.25"/>
    <row r="140" s="26" customFormat="1" ht="13.2" x14ac:dyDescent="0.25"/>
    <row r="141" s="26" customFormat="1" ht="13.2" x14ac:dyDescent="0.25"/>
    <row r="142" s="26" customFormat="1" ht="13.2" x14ac:dyDescent="0.25"/>
    <row r="143" s="26" customFormat="1" ht="13.2" x14ac:dyDescent="0.25"/>
    <row r="144" s="26" customFormat="1" ht="13.2" x14ac:dyDescent="0.25"/>
    <row r="145" s="26" customFormat="1" ht="13.2" x14ac:dyDescent="0.25"/>
    <row r="146" s="26" customFormat="1" ht="13.2" x14ac:dyDescent="0.25"/>
    <row r="147" s="26" customFormat="1" ht="13.2" x14ac:dyDescent="0.25"/>
    <row r="148" s="26" customFormat="1" ht="13.2" x14ac:dyDescent="0.25"/>
    <row r="149" s="26" customFormat="1" ht="13.2" x14ac:dyDescent="0.25"/>
    <row r="150" s="26" customFormat="1" ht="13.2" x14ac:dyDescent="0.25"/>
    <row r="151" s="26" customFormat="1" ht="13.2" x14ac:dyDescent="0.25"/>
    <row r="152" s="26" customFormat="1" ht="13.2" x14ac:dyDescent="0.25"/>
    <row r="153" s="26" customFormat="1" ht="13.2" x14ac:dyDescent="0.25"/>
    <row r="154" s="26" customFormat="1" ht="13.2" x14ac:dyDescent="0.25"/>
    <row r="155" s="26" customFormat="1" ht="13.2" x14ac:dyDescent="0.25"/>
    <row r="156" s="26" customFormat="1" ht="13.2" x14ac:dyDescent="0.25"/>
    <row r="157" s="26" customFormat="1" ht="13.2" x14ac:dyDescent="0.25"/>
    <row r="158" s="26" customFormat="1" ht="13.2" x14ac:dyDescent="0.25"/>
    <row r="159" s="26" customFormat="1" ht="13.2" x14ac:dyDescent="0.25"/>
    <row r="160" s="26" customFormat="1" ht="13.2" x14ac:dyDescent="0.25"/>
    <row r="161" s="26" customFormat="1" ht="13.2" x14ac:dyDescent="0.25"/>
    <row r="162" s="26" customFormat="1" ht="13.2" x14ac:dyDescent="0.25"/>
    <row r="163" s="26" customFormat="1" ht="13.2" x14ac:dyDescent="0.25"/>
    <row r="164" s="26" customFormat="1" ht="13.2" x14ac:dyDescent="0.25"/>
    <row r="165" s="26" customFormat="1" ht="13.2" x14ac:dyDescent="0.25"/>
    <row r="166" s="26" customFormat="1" ht="13.2" x14ac:dyDescent="0.25"/>
    <row r="167" s="26" customFormat="1" ht="13.2" x14ac:dyDescent="0.25"/>
    <row r="168" s="26" customFormat="1" ht="13.2" x14ac:dyDescent="0.25"/>
    <row r="169" s="26" customFormat="1" ht="13.2" x14ac:dyDescent="0.25"/>
    <row r="170" s="26" customFormat="1" ht="13.2" x14ac:dyDescent="0.25"/>
    <row r="171" s="26" customFormat="1" ht="13.2" x14ac:dyDescent="0.25"/>
    <row r="172" s="26" customFormat="1" ht="13.2" x14ac:dyDescent="0.25"/>
    <row r="173" s="26" customFormat="1" ht="13.2" x14ac:dyDescent="0.25"/>
    <row r="174" s="26" customFormat="1" ht="13.2" x14ac:dyDescent="0.25"/>
    <row r="175" s="26" customFormat="1" ht="13.2" x14ac:dyDescent="0.25"/>
    <row r="176" s="26" customFormat="1" ht="13.2" x14ac:dyDescent="0.25"/>
    <row r="177" s="26" customFormat="1" ht="13.2" x14ac:dyDescent="0.25"/>
    <row r="178" s="26" customFormat="1" ht="13.2" x14ac:dyDescent="0.25"/>
    <row r="179" s="26" customFormat="1" ht="13.2" x14ac:dyDescent="0.25"/>
    <row r="180" s="26" customFormat="1" ht="13.2" x14ac:dyDescent="0.25"/>
    <row r="181" s="26" customFormat="1" ht="13.2" x14ac:dyDescent="0.25"/>
    <row r="182" s="26" customFormat="1" ht="13.2" x14ac:dyDescent="0.25"/>
    <row r="183" s="26" customFormat="1" ht="13.2" x14ac:dyDescent="0.25"/>
    <row r="184" s="26" customFormat="1" ht="13.2" x14ac:dyDescent="0.25"/>
    <row r="185" s="26" customFormat="1" ht="13.2" x14ac:dyDescent="0.25"/>
    <row r="186" s="26" customFormat="1" ht="13.2" x14ac:dyDescent="0.25"/>
    <row r="187" s="26" customFormat="1" ht="13.2" x14ac:dyDescent="0.25"/>
    <row r="188" s="26" customFormat="1" ht="13.2" x14ac:dyDescent="0.25"/>
    <row r="189" s="26" customFormat="1" ht="13.2" x14ac:dyDescent="0.25"/>
    <row r="190" s="26" customFormat="1" ht="13.2" x14ac:dyDescent="0.25"/>
    <row r="191" s="26" customFormat="1" ht="13.2" x14ac:dyDescent="0.25"/>
    <row r="192" s="26" customFormat="1" ht="13.2" x14ac:dyDescent="0.25"/>
    <row r="193" s="26" customFormat="1" ht="13.2" x14ac:dyDescent="0.25"/>
    <row r="194" s="26" customFormat="1" ht="13.2" x14ac:dyDescent="0.25"/>
    <row r="195" s="26" customFormat="1" ht="13.2" x14ac:dyDescent="0.25"/>
    <row r="196" s="26" customFormat="1" ht="13.2" x14ac:dyDescent="0.25"/>
    <row r="197" s="26" customFormat="1" ht="13.2" x14ac:dyDescent="0.25"/>
    <row r="198" s="26" customFormat="1" ht="13.2" x14ac:dyDescent="0.25"/>
    <row r="199" s="26" customFormat="1" ht="13.2" x14ac:dyDescent="0.25"/>
    <row r="200" s="26" customFormat="1" ht="13.2" x14ac:dyDescent="0.25"/>
  </sheetData>
  <mergeCells count="118">
    <mergeCell ref="DF26:DS26"/>
    <mergeCell ref="A27:T27"/>
    <mergeCell ref="U27:AF27"/>
    <mergeCell ref="AG27:AT27"/>
    <mergeCell ref="AU27:BH27"/>
    <mergeCell ref="BI27:BV27"/>
    <mergeCell ref="BW27:CJ27"/>
    <mergeCell ref="CV28:DE28"/>
    <mergeCell ref="DF28:DS28"/>
    <mergeCell ref="CK27:CU27"/>
    <mergeCell ref="CV27:DE27"/>
    <mergeCell ref="DF27:DS27"/>
    <mergeCell ref="A28:T28"/>
    <mergeCell ref="U28:AF28"/>
    <mergeCell ref="AG28:AT28"/>
    <mergeCell ref="AU28:BH28"/>
    <mergeCell ref="BI28:BV28"/>
    <mergeCell ref="BW28:CJ28"/>
    <mergeCell ref="CK28:CU28"/>
    <mergeCell ref="A26:D26"/>
    <mergeCell ref="E26:T26"/>
    <mergeCell ref="U26:AF26"/>
    <mergeCell ref="AG26:AT26"/>
    <mergeCell ref="AU26:BH26"/>
    <mergeCell ref="BI26:BV26"/>
    <mergeCell ref="BW26:CJ26"/>
    <mergeCell ref="CK26:CU26"/>
    <mergeCell ref="CV26:DE26"/>
    <mergeCell ref="DF24:DS24"/>
    <mergeCell ref="A25:D25"/>
    <mergeCell ref="E25:T25"/>
    <mergeCell ref="U25:AF25"/>
    <mergeCell ref="AG25:AT25"/>
    <mergeCell ref="AU25:BH25"/>
    <mergeCell ref="BI25:BV25"/>
    <mergeCell ref="BW25:CJ25"/>
    <mergeCell ref="CK25:CU25"/>
    <mergeCell ref="CV25:DE25"/>
    <mergeCell ref="DF25:DS25"/>
    <mergeCell ref="A24:D24"/>
    <mergeCell ref="E24:T24"/>
    <mergeCell ref="U24:AF24"/>
    <mergeCell ref="AG24:AT24"/>
    <mergeCell ref="AU24:BH24"/>
    <mergeCell ref="BI24:BV24"/>
    <mergeCell ref="BW24:CJ24"/>
    <mergeCell ref="CK24:CU24"/>
    <mergeCell ref="CV24:DE24"/>
    <mergeCell ref="DF22:DS22"/>
    <mergeCell ref="A23:D23"/>
    <mergeCell ref="E23:T23"/>
    <mergeCell ref="U23:AF23"/>
    <mergeCell ref="AG23:AT23"/>
    <mergeCell ref="AU23:BH23"/>
    <mergeCell ref="BI23:BV23"/>
    <mergeCell ref="BW23:CJ23"/>
    <mergeCell ref="CK23:CU23"/>
    <mergeCell ref="CV23:DE23"/>
    <mergeCell ref="DF23:DS23"/>
    <mergeCell ref="A22:D22"/>
    <mergeCell ref="E22:T22"/>
    <mergeCell ref="U22:AF22"/>
    <mergeCell ref="AG22:AT22"/>
    <mergeCell ref="AU22:BH22"/>
    <mergeCell ref="BI22:BV22"/>
    <mergeCell ref="BW22:CJ22"/>
    <mergeCell ref="CK22:CU22"/>
    <mergeCell ref="CV22:DE22"/>
    <mergeCell ref="DF20:DS20"/>
    <mergeCell ref="A21:D21"/>
    <mergeCell ref="E21:T21"/>
    <mergeCell ref="U21:AF21"/>
    <mergeCell ref="AG21:AT21"/>
    <mergeCell ref="AU21:BH21"/>
    <mergeCell ref="BI21:BV21"/>
    <mergeCell ref="BW21:CJ21"/>
    <mergeCell ref="CK21:CU21"/>
    <mergeCell ref="CV21:DE21"/>
    <mergeCell ref="DF21:DS21"/>
    <mergeCell ref="A20:D20"/>
    <mergeCell ref="E20:T20"/>
    <mergeCell ref="U20:AF20"/>
    <mergeCell ref="AG20:AT20"/>
    <mergeCell ref="AU20:BH20"/>
    <mergeCell ref="BI20:BV20"/>
    <mergeCell ref="E18:T18"/>
    <mergeCell ref="U18:AF18"/>
    <mergeCell ref="AG18:AT18"/>
    <mergeCell ref="AU18:CJ18"/>
    <mergeCell ref="BW20:CJ20"/>
    <mergeCell ref="CK20:CU20"/>
    <mergeCell ref="CV20:DE20"/>
    <mergeCell ref="CK18:CU18"/>
    <mergeCell ref="CV18:DE18"/>
    <mergeCell ref="DF18:DS18"/>
    <mergeCell ref="BW19:CJ19"/>
    <mergeCell ref="CK19:CU19"/>
    <mergeCell ref="CV19:DE19"/>
    <mergeCell ref="DF19:DS19"/>
    <mergeCell ref="A7:DS7"/>
    <mergeCell ref="A9:DS9"/>
    <mergeCell ref="T11:DS11"/>
    <mergeCell ref="AH13:DS13"/>
    <mergeCell ref="A15:DS15"/>
    <mergeCell ref="A17:D17"/>
    <mergeCell ref="E17:T17"/>
    <mergeCell ref="U17:AF17"/>
    <mergeCell ref="AG17:CJ17"/>
    <mergeCell ref="CK17:CU17"/>
    <mergeCell ref="CV17:DE17"/>
    <mergeCell ref="DF17:DS17"/>
    <mergeCell ref="A19:D19"/>
    <mergeCell ref="E19:T19"/>
    <mergeCell ref="U19:AF19"/>
    <mergeCell ref="AG19:AT19"/>
    <mergeCell ref="AU19:BH19"/>
    <mergeCell ref="BI19:BV19"/>
    <mergeCell ref="A18:D18"/>
  </mergeCells>
  <pageMargins left="0.39370078740157483" right="0.39370078740157483" top="0.78740157480314965" bottom="0.39370078740157483" header="0.27559055118110237" footer="0.27559055118110237"/>
  <pageSetup paperSize="9" scale="9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G59"/>
  <sheetViews>
    <sheetView topLeftCell="A10" zoomScaleNormal="100" workbookViewId="0">
      <selection activeCell="A27" sqref="A27"/>
    </sheetView>
  </sheetViews>
  <sheetFormatPr defaultColWidth="1.109375" defaultRowHeight="13.2" x14ac:dyDescent="0.25"/>
  <cols>
    <col min="1" max="84" width="1.109375" style="26"/>
    <col min="85" max="85" width="9.6640625" style="26" bestFit="1" customWidth="1"/>
    <col min="86" max="16384" width="1.109375" style="26"/>
  </cols>
  <sheetData>
    <row r="1" spans="1:80" s="23" customFormat="1" ht="27.75" customHeight="1" x14ac:dyDescent="0.3">
      <c r="A1" s="428" t="s">
        <v>492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8"/>
      <c r="BP1" s="428"/>
      <c r="BQ1" s="428"/>
      <c r="BR1" s="428"/>
      <c r="BS1" s="428"/>
      <c r="BT1" s="428"/>
      <c r="BU1" s="428"/>
      <c r="BV1" s="428"/>
      <c r="BW1" s="428"/>
      <c r="BX1" s="428"/>
      <c r="BY1" s="428"/>
      <c r="BZ1" s="428"/>
      <c r="CA1" s="428"/>
      <c r="CB1" s="428"/>
    </row>
    <row r="2" spans="1:80" s="27" customFormat="1" ht="7.8" x14ac:dyDescent="0.15"/>
    <row r="3" spans="1:80" x14ac:dyDescent="0.25">
      <c r="A3" s="386" t="s">
        <v>88</v>
      </c>
      <c r="B3" s="387"/>
      <c r="C3" s="387"/>
      <c r="D3" s="388"/>
      <c r="E3" s="386" t="s">
        <v>122</v>
      </c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8"/>
      <c r="AJ3" s="386" t="s">
        <v>123</v>
      </c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8"/>
      <c r="AX3" s="386" t="s">
        <v>124</v>
      </c>
      <c r="AY3" s="387"/>
      <c r="AZ3" s="387"/>
      <c r="BA3" s="387"/>
      <c r="BB3" s="387"/>
      <c r="BC3" s="387"/>
      <c r="BD3" s="387"/>
      <c r="BE3" s="387"/>
      <c r="BF3" s="388"/>
      <c r="BG3" s="386" t="s">
        <v>124</v>
      </c>
      <c r="BH3" s="387"/>
      <c r="BI3" s="387"/>
      <c r="BJ3" s="387"/>
      <c r="BK3" s="387"/>
      <c r="BL3" s="387"/>
      <c r="BM3" s="387"/>
      <c r="BN3" s="387"/>
      <c r="BO3" s="388"/>
      <c r="BP3" s="386" t="s">
        <v>78</v>
      </c>
      <c r="BQ3" s="387"/>
      <c r="BR3" s="387"/>
      <c r="BS3" s="387"/>
      <c r="BT3" s="387"/>
      <c r="BU3" s="387"/>
      <c r="BV3" s="387"/>
      <c r="BW3" s="387"/>
      <c r="BX3" s="387"/>
      <c r="BY3" s="387"/>
      <c r="BZ3" s="387"/>
      <c r="CA3" s="387"/>
      <c r="CB3" s="388"/>
    </row>
    <row r="4" spans="1:80" x14ac:dyDescent="0.25">
      <c r="A4" s="383" t="s">
        <v>95</v>
      </c>
      <c r="B4" s="384"/>
      <c r="C4" s="384"/>
      <c r="D4" s="385"/>
      <c r="E4" s="383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5"/>
      <c r="AJ4" s="383" t="s">
        <v>125</v>
      </c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5"/>
      <c r="AX4" s="383" t="s">
        <v>126</v>
      </c>
      <c r="AY4" s="384"/>
      <c r="AZ4" s="384"/>
      <c r="BA4" s="384"/>
      <c r="BB4" s="384"/>
      <c r="BC4" s="384"/>
      <c r="BD4" s="384"/>
      <c r="BE4" s="384"/>
      <c r="BF4" s="385"/>
      <c r="BG4" s="383" t="s">
        <v>127</v>
      </c>
      <c r="BH4" s="384"/>
      <c r="BI4" s="384"/>
      <c r="BJ4" s="384"/>
      <c r="BK4" s="384"/>
      <c r="BL4" s="384"/>
      <c r="BM4" s="384"/>
      <c r="BN4" s="384"/>
      <c r="BO4" s="385"/>
      <c r="BP4" s="383" t="s">
        <v>128</v>
      </c>
      <c r="BQ4" s="384"/>
      <c r="BR4" s="384"/>
      <c r="BS4" s="384"/>
      <c r="BT4" s="384"/>
      <c r="BU4" s="384"/>
      <c r="BV4" s="384"/>
      <c r="BW4" s="384"/>
      <c r="BX4" s="384"/>
      <c r="BY4" s="384"/>
      <c r="BZ4" s="384"/>
      <c r="CA4" s="384"/>
      <c r="CB4" s="385"/>
    </row>
    <row r="5" spans="1:80" x14ac:dyDescent="0.25">
      <c r="A5" s="383"/>
      <c r="B5" s="384"/>
      <c r="C5" s="384"/>
      <c r="D5" s="385"/>
      <c r="E5" s="383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5"/>
      <c r="AJ5" s="383" t="s">
        <v>129</v>
      </c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5"/>
      <c r="AX5" s="383" t="s">
        <v>130</v>
      </c>
      <c r="AY5" s="384"/>
      <c r="AZ5" s="384"/>
      <c r="BA5" s="384"/>
      <c r="BB5" s="384"/>
      <c r="BC5" s="384"/>
      <c r="BD5" s="384"/>
      <c r="BE5" s="384"/>
      <c r="BF5" s="385"/>
      <c r="BG5" s="383"/>
      <c r="BH5" s="384"/>
      <c r="BI5" s="384"/>
      <c r="BJ5" s="384"/>
      <c r="BK5" s="384"/>
      <c r="BL5" s="384"/>
      <c r="BM5" s="384"/>
      <c r="BN5" s="384"/>
      <c r="BO5" s="385"/>
      <c r="BP5" s="383"/>
      <c r="BQ5" s="384"/>
      <c r="BR5" s="384"/>
      <c r="BS5" s="384"/>
      <c r="BT5" s="384"/>
      <c r="BU5" s="384"/>
      <c r="BV5" s="384"/>
      <c r="BW5" s="384"/>
      <c r="BX5" s="384"/>
      <c r="BY5" s="384"/>
      <c r="BZ5" s="384"/>
      <c r="CA5" s="384"/>
      <c r="CB5" s="385"/>
    </row>
    <row r="6" spans="1:80" x14ac:dyDescent="0.25">
      <c r="A6" s="429"/>
      <c r="B6" s="430"/>
      <c r="C6" s="430"/>
      <c r="D6" s="431"/>
      <c r="E6" s="429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1"/>
      <c r="AJ6" s="429" t="s">
        <v>131</v>
      </c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1"/>
      <c r="AX6" s="429"/>
      <c r="AY6" s="430"/>
      <c r="AZ6" s="430"/>
      <c r="BA6" s="430"/>
      <c r="BB6" s="430"/>
      <c r="BC6" s="430"/>
      <c r="BD6" s="430"/>
      <c r="BE6" s="430"/>
      <c r="BF6" s="431"/>
      <c r="BG6" s="429"/>
      <c r="BH6" s="430"/>
      <c r="BI6" s="430"/>
      <c r="BJ6" s="430"/>
      <c r="BK6" s="430"/>
      <c r="BL6" s="430"/>
      <c r="BM6" s="430"/>
      <c r="BN6" s="430"/>
      <c r="BO6" s="431"/>
      <c r="BP6" s="429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  <c r="CB6" s="431"/>
    </row>
    <row r="7" spans="1:80" x14ac:dyDescent="0.25">
      <c r="A7" s="429">
        <v>1</v>
      </c>
      <c r="B7" s="430"/>
      <c r="C7" s="430"/>
      <c r="D7" s="431"/>
      <c r="E7" s="429">
        <v>2</v>
      </c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1"/>
      <c r="AJ7" s="429">
        <v>3</v>
      </c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1"/>
      <c r="AX7" s="429">
        <v>4</v>
      </c>
      <c r="AY7" s="430"/>
      <c r="AZ7" s="430"/>
      <c r="BA7" s="430"/>
      <c r="BB7" s="430"/>
      <c r="BC7" s="430"/>
      <c r="BD7" s="430"/>
      <c r="BE7" s="430"/>
      <c r="BF7" s="431"/>
      <c r="BG7" s="429">
        <v>5</v>
      </c>
      <c r="BH7" s="430"/>
      <c r="BI7" s="430"/>
      <c r="BJ7" s="430"/>
      <c r="BK7" s="430"/>
      <c r="BL7" s="430"/>
      <c r="BM7" s="430"/>
      <c r="BN7" s="430"/>
      <c r="BO7" s="431"/>
      <c r="BP7" s="429">
        <v>6</v>
      </c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  <c r="CB7" s="431"/>
    </row>
    <row r="8" spans="1:80" x14ac:dyDescent="0.25">
      <c r="A8" s="432"/>
      <c r="B8" s="433"/>
      <c r="C8" s="433"/>
      <c r="D8" s="434"/>
      <c r="E8" s="432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4"/>
      <c r="AJ8" s="435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7"/>
      <c r="AX8" s="435"/>
      <c r="AY8" s="436"/>
      <c r="AZ8" s="436"/>
      <c r="BA8" s="436"/>
      <c r="BB8" s="436"/>
      <c r="BC8" s="436"/>
      <c r="BD8" s="436"/>
      <c r="BE8" s="436"/>
      <c r="BF8" s="437"/>
      <c r="BG8" s="435"/>
      <c r="BH8" s="436"/>
      <c r="BI8" s="436"/>
      <c r="BJ8" s="436"/>
      <c r="BK8" s="436"/>
      <c r="BL8" s="436"/>
      <c r="BM8" s="436"/>
      <c r="BN8" s="436"/>
      <c r="BO8" s="437"/>
      <c r="BP8" s="435"/>
      <c r="BQ8" s="436"/>
      <c r="BR8" s="436"/>
      <c r="BS8" s="436"/>
      <c r="BT8" s="436"/>
      <c r="BU8" s="436"/>
      <c r="BV8" s="436"/>
      <c r="BW8" s="436"/>
      <c r="BX8" s="436"/>
      <c r="BY8" s="436"/>
      <c r="BZ8" s="436"/>
      <c r="CA8" s="436"/>
      <c r="CB8" s="437"/>
    </row>
    <row r="9" spans="1:80" x14ac:dyDescent="0.25">
      <c r="A9" s="432"/>
      <c r="B9" s="433"/>
      <c r="C9" s="433"/>
      <c r="D9" s="434"/>
      <c r="E9" s="432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4"/>
      <c r="AJ9" s="435"/>
      <c r="AK9" s="436"/>
      <c r="AL9" s="436"/>
      <c r="AM9" s="436"/>
      <c r="AN9" s="436"/>
      <c r="AO9" s="436"/>
      <c r="AP9" s="436"/>
      <c r="AQ9" s="436"/>
      <c r="AR9" s="436"/>
      <c r="AS9" s="436"/>
      <c r="AT9" s="436"/>
      <c r="AU9" s="436"/>
      <c r="AV9" s="436"/>
      <c r="AW9" s="437"/>
      <c r="AX9" s="435"/>
      <c r="AY9" s="436"/>
      <c r="AZ9" s="436"/>
      <c r="BA9" s="436"/>
      <c r="BB9" s="436"/>
      <c r="BC9" s="436"/>
      <c r="BD9" s="436"/>
      <c r="BE9" s="436"/>
      <c r="BF9" s="437"/>
      <c r="BG9" s="435"/>
      <c r="BH9" s="436"/>
      <c r="BI9" s="436"/>
      <c r="BJ9" s="436"/>
      <c r="BK9" s="436"/>
      <c r="BL9" s="436"/>
      <c r="BM9" s="436"/>
      <c r="BN9" s="436"/>
      <c r="BO9" s="437"/>
      <c r="BP9" s="435"/>
      <c r="BQ9" s="436"/>
      <c r="BR9" s="436"/>
      <c r="BS9" s="436"/>
      <c r="BT9" s="436"/>
      <c r="BU9" s="436"/>
      <c r="BV9" s="436"/>
      <c r="BW9" s="436"/>
      <c r="BX9" s="436"/>
      <c r="BY9" s="436"/>
      <c r="BZ9" s="436"/>
      <c r="CA9" s="436"/>
      <c r="CB9" s="437"/>
    </row>
    <row r="10" spans="1:80" x14ac:dyDescent="0.25">
      <c r="A10" s="432"/>
      <c r="B10" s="433"/>
      <c r="C10" s="433"/>
      <c r="D10" s="434"/>
      <c r="E10" s="413" t="s">
        <v>120</v>
      </c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5"/>
      <c r="AJ10" s="425" t="s">
        <v>9</v>
      </c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7"/>
      <c r="AX10" s="425" t="s">
        <v>9</v>
      </c>
      <c r="AY10" s="426"/>
      <c r="AZ10" s="426"/>
      <c r="BA10" s="426"/>
      <c r="BB10" s="426"/>
      <c r="BC10" s="426"/>
      <c r="BD10" s="426"/>
      <c r="BE10" s="426"/>
      <c r="BF10" s="427"/>
      <c r="BG10" s="425" t="s">
        <v>9</v>
      </c>
      <c r="BH10" s="426"/>
      <c r="BI10" s="426"/>
      <c r="BJ10" s="426"/>
      <c r="BK10" s="426"/>
      <c r="BL10" s="426"/>
      <c r="BM10" s="426"/>
      <c r="BN10" s="426"/>
      <c r="BO10" s="427"/>
      <c r="BP10" s="435">
        <v>0</v>
      </c>
      <c r="BQ10" s="436"/>
      <c r="BR10" s="436"/>
      <c r="BS10" s="436"/>
      <c r="BT10" s="436"/>
      <c r="BU10" s="436"/>
      <c r="BV10" s="436"/>
      <c r="BW10" s="436"/>
      <c r="BX10" s="436"/>
      <c r="BY10" s="436"/>
      <c r="BZ10" s="436"/>
      <c r="CA10" s="436"/>
      <c r="CB10" s="437"/>
    </row>
    <row r="11" spans="1:80" s="17" customFormat="1" ht="15.6" x14ac:dyDescent="0.3"/>
    <row r="12" spans="1:80" s="23" customFormat="1" ht="29.25" customHeight="1" x14ac:dyDescent="0.3">
      <c r="A12" s="428" t="s">
        <v>493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428"/>
      <c r="AU12" s="428"/>
      <c r="AV12" s="428"/>
      <c r="AW12" s="428"/>
      <c r="AX12" s="428"/>
      <c r="AY12" s="428"/>
      <c r="AZ12" s="428"/>
      <c r="BA12" s="428"/>
      <c r="BB12" s="428"/>
      <c r="BC12" s="428"/>
      <c r="BD12" s="428"/>
      <c r="BE12" s="428"/>
      <c r="BF12" s="428"/>
      <c r="BG12" s="428"/>
      <c r="BH12" s="428"/>
      <c r="BI12" s="428"/>
      <c r="BJ12" s="428"/>
      <c r="BK12" s="428"/>
      <c r="BL12" s="428"/>
      <c r="BM12" s="428"/>
      <c r="BN12" s="428"/>
      <c r="BO12" s="428"/>
      <c r="BP12" s="428"/>
      <c r="BQ12" s="428"/>
      <c r="BR12" s="428"/>
      <c r="BS12" s="428"/>
      <c r="BT12" s="428"/>
      <c r="BU12" s="428"/>
      <c r="BV12" s="428"/>
      <c r="BW12" s="428"/>
      <c r="BX12" s="428"/>
      <c r="BY12" s="428"/>
      <c r="BZ12" s="428"/>
      <c r="CA12" s="428"/>
      <c r="CB12" s="428"/>
    </row>
    <row r="13" spans="1:80" s="27" customFormat="1" ht="7.8" x14ac:dyDescent="0.15"/>
    <row r="14" spans="1:80" x14ac:dyDescent="0.25">
      <c r="A14" s="386" t="s">
        <v>88</v>
      </c>
      <c r="B14" s="387"/>
      <c r="C14" s="387"/>
      <c r="D14" s="388"/>
      <c r="E14" s="386" t="s">
        <v>122</v>
      </c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8"/>
      <c r="AJ14" s="386" t="s">
        <v>132</v>
      </c>
      <c r="AK14" s="387"/>
      <c r="AL14" s="387"/>
      <c r="AM14" s="387"/>
      <c r="AN14" s="387"/>
      <c r="AO14" s="387"/>
      <c r="AP14" s="387"/>
      <c r="AQ14" s="387"/>
      <c r="AR14" s="387"/>
      <c r="AS14" s="387"/>
      <c r="AT14" s="388"/>
      <c r="AU14" s="386" t="s">
        <v>124</v>
      </c>
      <c r="AV14" s="387"/>
      <c r="AW14" s="387"/>
      <c r="AX14" s="387"/>
      <c r="AY14" s="387"/>
      <c r="AZ14" s="387"/>
      <c r="BA14" s="387"/>
      <c r="BB14" s="387"/>
      <c r="BC14" s="387"/>
      <c r="BD14" s="388"/>
      <c r="BE14" s="386" t="s">
        <v>133</v>
      </c>
      <c r="BF14" s="387"/>
      <c r="BG14" s="387"/>
      <c r="BH14" s="387"/>
      <c r="BI14" s="387"/>
      <c r="BJ14" s="387"/>
      <c r="BK14" s="387"/>
      <c r="BL14" s="387"/>
      <c r="BM14" s="387"/>
      <c r="BN14" s="387"/>
      <c r="BO14" s="388"/>
      <c r="BP14" s="386" t="s">
        <v>78</v>
      </c>
      <c r="BQ14" s="387"/>
      <c r="BR14" s="387"/>
      <c r="BS14" s="387"/>
      <c r="BT14" s="387"/>
      <c r="BU14" s="387"/>
      <c r="BV14" s="387"/>
      <c r="BW14" s="387"/>
      <c r="BX14" s="387"/>
      <c r="BY14" s="387"/>
      <c r="BZ14" s="387"/>
      <c r="CA14" s="387"/>
      <c r="CB14" s="388"/>
    </row>
    <row r="15" spans="1:80" x14ac:dyDescent="0.25">
      <c r="A15" s="383" t="s">
        <v>95</v>
      </c>
      <c r="B15" s="384"/>
      <c r="C15" s="384"/>
      <c r="D15" s="385"/>
      <c r="E15" s="383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5"/>
      <c r="AJ15" s="383" t="s">
        <v>126</v>
      </c>
      <c r="AK15" s="384"/>
      <c r="AL15" s="384"/>
      <c r="AM15" s="384"/>
      <c r="AN15" s="384"/>
      <c r="AO15" s="384"/>
      <c r="AP15" s="384"/>
      <c r="AQ15" s="384"/>
      <c r="AR15" s="384"/>
      <c r="AS15" s="384"/>
      <c r="AT15" s="385"/>
      <c r="AU15" s="383" t="s">
        <v>134</v>
      </c>
      <c r="AV15" s="384"/>
      <c r="AW15" s="384"/>
      <c r="AX15" s="384"/>
      <c r="AY15" s="384"/>
      <c r="AZ15" s="384"/>
      <c r="BA15" s="384"/>
      <c r="BB15" s="384"/>
      <c r="BC15" s="384"/>
      <c r="BD15" s="385"/>
      <c r="BE15" s="383" t="s">
        <v>135</v>
      </c>
      <c r="BF15" s="384"/>
      <c r="BG15" s="384"/>
      <c r="BH15" s="384"/>
      <c r="BI15" s="384"/>
      <c r="BJ15" s="384"/>
      <c r="BK15" s="384"/>
      <c r="BL15" s="384"/>
      <c r="BM15" s="384"/>
      <c r="BN15" s="384"/>
      <c r="BO15" s="385"/>
      <c r="BP15" s="383" t="s">
        <v>128</v>
      </c>
      <c r="BQ15" s="384"/>
      <c r="BR15" s="384"/>
      <c r="BS15" s="384"/>
      <c r="BT15" s="384"/>
      <c r="BU15" s="384"/>
      <c r="BV15" s="384"/>
      <c r="BW15" s="384"/>
      <c r="BX15" s="384"/>
      <c r="BY15" s="384"/>
      <c r="BZ15" s="384"/>
      <c r="CA15" s="384"/>
      <c r="CB15" s="385"/>
    </row>
    <row r="16" spans="1:80" x14ac:dyDescent="0.25">
      <c r="A16" s="383"/>
      <c r="B16" s="384"/>
      <c r="C16" s="384"/>
      <c r="D16" s="385"/>
      <c r="E16" s="383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4"/>
      <c r="AI16" s="385"/>
      <c r="AJ16" s="383" t="s">
        <v>136</v>
      </c>
      <c r="AK16" s="384"/>
      <c r="AL16" s="384"/>
      <c r="AM16" s="384"/>
      <c r="AN16" s="384"/>
      <c r="AO16" s="384"/>
      <c r="AP16" s="384"/>
      <c r="AQ16" s="384"/>
      <c r="AR16" s="384"/>
      <c r="AS16" s="384"/>
      <c r="AT16" s="385"/>
      <c r="AU16" s="383" t="s">
        <v>137</v>
      </c>
      <c r="AV16" s="384"/>
      <c r="AW16" s="384"/>
      <c r="AX16" s="384"/>
      <c r="AY16" s="384"/>
      <c r="AZ16" s="384"/>
      <c r="BA16" s="384"/>
      <c r="BB16" s="384"/>
      <c r="BC16" s="384"/>
      <c r="BD16" s="385"/>
      <c r="BE16" s="383" t="s">
        <v>138</v>
      </c>
      <c r="BF16" s="384"/>
      <c r="BG16" s="384"/>
      <c r="BH16" s="384"/>
      <c r="BI16" s="384"/>
      <c r="BJ16" s="384"/>
      <c r="BK16" s="384"/>
      <c r="BL16" s="384"/>
      <c r="BM16" s="384"/>
      <c r="BN16" s="384"/>
      <c r="BO16" s="385"/>
      <c r="BP16" s="383"/>
      <c r="BQ16" s="384"/>
      <c r="BR16" s="384"/>
      <c r="BS16" s="384"/>
      <c r="BT16" s="384"/>
      <c r="BU16" s="384"/>
      <c r="BV16" s="384"/>
      <c r="BW16" s="384"/>
      <c r="BX16" s="384"/>
      <c r="BY16" s="384"/>
      <c r="BZ16" s="384"/>
      <c r="CA16" s="384"/>
      <c r="CB16" s="385"/>
    </row>
    <row r="17" spans="1:80" x14ac:dyDescent="0.25">
      <c r="A17" s="429"/>
      <c r="B17" s="430"/>
      <c r="C17" s="430"/>
      <c r="D17" s="431"/>
      <c r="E17" s="429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0"/>
      <c r="AI17" s="431"/>
      <c r="AJ17" s="429" t="s">
        <v>139</v>
      </c>
      <c r="AK17" s="430"/>
      <c r="AL17" s="430"/>
      <c r="AM17" s="430"/>
      <c r="AN17" s="430"/>
      <c r="AO17" s="430"/>
      <c r="AP17" s="430"/>
      <c r="AQ17" s="430"/>
      <c r="AR17" s="430"/>
      <c r="AS17" s="430"/>
      <c r="AT17" s="431"/>
      <c r="AU17" s="429" t="s">
        <v>140</v>
      </c>
      <c r="AV17" s="430"/>
      <c r="AW17" s="430"/>
      <c r="AX17" s="430"/>
      <c r="AY17" s="430"/>
      <c r="AZ17" s="430"/>
      <c r="BA17" s="430"/>
      <c r="BB17" s="430"/>
      <c r="BC17" s="430"/>
      <c r="BD17" s="431"/>
      <c r="BE17" s="429" t="s">
        <v>141</v>
      </c>
      <c r="BF17" s="430"/>
      <c r="BG17" s="430"/>
      <c r="BH17" s="430"/>
      <c r="BI17" s="430"/>
      <c r="BJ17" s="430"/>
      <c r="BK17" s="430"/>
      <c r="BL17" s="430"/>
      <c r="BM17" s="430"/>
      <c r="BN17" s="430"/>
      <c r="BO17" s="431"/>
      <c r="BP17" s="429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  <c r="CB17" s="431"/>
    </row>
    <row r="18" spans="1:80" x14ac:dyDescent="0.25">
      <c r="A18" s="429">
        <v>1</v>
      </c>
      <c r="B18" s="430"/>
      <c r="C18" s="430"/>
      <c r="D18" s="431"/>
      <c r="E18" s="429">
        <v>2</v>
      </c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1"/>
      <c r="AJ18" s="429">
        <v>3</v>
      </c>
      <c r="AK18" s="430"/>
      <c r="AL18" s="430"/>
      <c r="AM18" s="430"/>
      <c r="AN18" s="430"/>
      <c r="AO18" s="430"/>
      <c r="AP18" s="430"/>
      <c r="AQ18" s="430"/>
      <c r="AR18" s="430"/>
      <c r="AS18" s="430"/>
      <c r="AT18" s="431"/>
      <c r="AU18" s="429">
        <v>4</v>
      </c>
      <c r="AV18" s="430"/>
      <c r="AW18" s="430"/>
      <c r="AX18" s="430"/>
      <c r="AY18" s="430"/>
      <c r="AZ18" s="430"/>
      <c r="BA18" s="430"/>
      <c r="BB18" s="430"/>
      <c r="BC18" s="430"/>
      <c r="BD18" s="431"/>
      <c r="BE18" s="429">
        <v>5</v>
      </c>
      <c r="BF18" s="430"/>
      <c r="BG18" s="430"/>
      <c r="BH18" s="430"/>
      <c r="BI18" s="430"/>
      <c r="BJ18" s="430"/>
      <c r="BK18" s="430"/>
      <c r="BL18" s="430"/>
      <c r="BM18" s="430"/>
      <c r="BN18" s="430"/>
      <c r="BO18" s="431"/>
      <c r="BP18" s="429">
        <v>6</v>
      </c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  <c r="CB18" s="431"/>
    </row>
    <row r="19" spans="1:80" ht="90.75" customHeight="1" x14ac:dyDescent="0.25">
      <c r="A19" s="407">
        <v>1</v>
      </c>
      <c r="B19" s="408"/>
      <c r="C19" s="408"/>
      <c r="D19" s="409"/>
      <c r="E19" s="395" t="s">
        <v>142</v>
      </c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396"/>
      <c r="AA19" s="396"/>
      <c r="AB19" s="396"/>
      <c r="AC19" s="396"/>
      <c r="AD19" s="396"/>
      <c r="AE19" s="396"/>
      <c r="AF19" s="396"/>
      <c r="AG19" s="396"/>
      <c r="AH19" s="396"/>
      <c r="AI19" s="397"/>
      <c r="AJ19" s="425">
        <v>0</v>
      </c>
      <c r="AK19" s="426"/>
      <c r="AL19" s="426"/>
      <c r="AM19" s="426"/>
      <c r="AN19" s="426"/>
      <c r="AO19" s="426"/>
      <c r="AP19" s="426"/>
      <c r="AQ19" s="426"/>
      <c r="AR19" s="426"/>
      <c r="AS19" s="426"/>
      <c r="AT19" s="427"/>
      <c r="AU19" s="425">
        <v>12</v>
      </c>
      <c r="AV19" s="426"/>
      <c r="AW19" s="426"/>
      <c r="AX19" s="426"/>
      <c r="AY19" s="426"/>
      <c r="AZ19" s="426"/>
      <c r="BA19" s="426"/>
      <c r="BB19" s="426"/>
      <c r="BC19" s="426"/>
      <c r="BD19" s="427"/>
      <c r="BE19" s="425">
        <v>57.5</v>
      </c>
      <c r="BF19" s="426"/>
      <c r="BG19" s="426"/>
      <c r="BH19" s="426"/>
      <c r="BI19" s="426"/>
      <c r="BJ19" s="426"/>
      <c r="BK19" s="426"/>
      <c r="BL19" s="426"/>
      <c r="BM19" s="426"/>
      <c r="BN19" s="426"/>
      <c r="BO19" s="427"/>
      <c r="BP19" s="438">
        <f>AJ19*AU19*BE19</f>
        <v>0</v>
      </c>
      <c r="BQ19" s="439"/>
      <c r="BR19" s="439"/>
      <c r="BS19" s="439"/>
      <c r="BT19" s="439"/>
      <c r="BU19" s="439"/>
      <c r="BV19" s="439"/>
      <c r="BW19" s="439"/>
      <c r="BX19" s="439"/>
      <c r="BY19" s="439"/>
      <c r="BZ19" s="439"/>
      <c r="CA19" s="439"/>
      <c r="CB19" s="440"/>
    </row>
    <row r="20" spans="1:80" x14ac:dyDescent="0.25">
      <c r="A20" s="432"/>
      <c r="B20" s="433"/>
      <c r="C20" s="433"/>
      <c r="D20" s="434"/>
      <c r="E20" s="432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4"/>
      <c r="AJ20" s="425"/>
      <c r="AK20" s="426"/>
      <c r="AL20" s="426"/>
      <c r="AM20" s="426"/>
      <c r="AN20" s="426"/>
      <c r="AO20" s="426"/>
      <c r="AP20" s="426"/>
      <c r="AQ20" s="426"/>
      <c r="AR20" s="426"/>
      <c r="AS20" s="426"/>
      <c r="AT20" s="427"/>
      <c r="AU20" s="425"/>
      <c r="AV20" s="426"/>
      <c r="AW20" s="426"/>
      <c r="AX20" s="426"/>
      <c r="AY20" s="426"/>
      <c r="AZ20" s="426"/>
      <c r="BA20" s="426"/>
      <c r="BB20" s="426"/>
      <c r="BC20" s="426"/>
      <c r="BD20" s="427"/>
      <c r="BE20" s="425"/>
      <c r="BF20" s="426"/>
      <c r="BG20" s="426"/>
      <c r="BH20" s="426"/>
      <c r="BI20" s="426"/>
      <c r="BJ20" s="426"/>
      <c r="BK20" s="426"/>
      <c r="BL20" s="426"/>
      <c r="BM20" s="426"/>
      <c r="BN20" s="426"/>
      <c r="BO20" s="427"/>
      <c r="BP20" s="438"/>
      <c r="BQ20" s="439"/>
      <c r="BR20" s="439"/>
      <c r="BS20" s="439"/>
      <c r="BT20" s="439"/>
      <c r="BU20" s="439"/>
      <c r="BV20" s="439"/>
      <c r="BW20" s="439"/>
      <c r="BX20" s="439"/>
      <c r="BY20" s="439"/>
      <c r="BZ20" s="439"/>
      <c r="CA20" s="439"/>
      <c r="CB20" s="440"/>
    </row>
    <row r="21" spans="1:80" x14ac:dyDescent="0.25">
      <c r="A21" s="432"/>
      <c r="B21" s="433"/>
      <c r="C21" s="433"/>
      <c r="D21" s="434"/>
      <c r="E21" s="413" t="s">
        <v>120</v>
      </c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5"/>
      <c r="AJ21" s="425" t="s">
        <v>9</v>
      </c>
      <c r="AK21" s="426"/>
      <c r="AL21" s="426"/>
      <c r="AM21" s="426"/>
      <c r="AN21" s="426"/>
      <c r="AO21" s="426"/>
      <c r="AP21" s="426"/>
      <c r="AQ21" s="426"/>
      <c r="AR21" s="426"/>
      <c r="AS21" s="426"/>
      <c r="AT21" s="427"/>
      <c r="AU21" s="425" t="s">
        <v>9</v>
      </c>
      <c r="AV21" s="426"/>
      <c r="AW21" s="426"/>
      <c r="AX21" s="426"/>
      <c r="AY21" s="426"/>
      <c r="AZ21" s="426"/>
      <c r="BA21" s="426"/>
      <c r="BB21" s="426"/>
      <c r="BC21" s="426"/>
      <c r="BD21" s="427"/>
      <c r="BE21" s="425" t="s">
        <v>9</v>
      </c>
      <c r="BF21" s="426"/>
      <c r="BG21" s="426"/>
      <c r="BH21" s="426"/>
      <c r="BI21" s="426"/>
      <c r="BJ21" s="426"/>
      <c r="BK21" s="426"/>
      <c r="BL21" s="426"/>
      <c r="BM21" s="426"/>
      <c r="BN21" s="426"/>
      <c r="BO21" s="427"/>
      <c r="BP21" s="438">
        <f>BP19</f>
        <v>0</v>
      </c>
      <c r="BQ21" s="439"/>
      <c r="BR21" s="439"/>
      <c r="BS21" s="439"/>
      <c r="BT21" s="439"/>
      <c r="BU21" s="439"/>
      <c r="BV21" s="439"/>
      <c r="BW21" s="439"/>
      <c r="BX21" s="439"/>
      <c r="BY21" s="439"/>
      <c r="BZ21" s="439"/>
      <c r="CA21" s="439"/>
      <c r="CB21" s="440"/>
    </row>
    <row r="22" spans="1:80" x14ac:dyDescent="0.25">
      <c r="A22" s="432"/>
      <c r="B22" s="433"/>
      <c r="C22" s="433"/>
      <c r="D22" s="434"/>
      <c r="E22" s="422" t="s">
        <v>121</v>
      </c>
      <c r="F22" s="423"/>
      <c r="G22" s="423"/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4"/>
      <c r="AJ22" s="425" t="s">
        <v>9</v>
      </c>
      <c r="AK22" s="426"/>
      <c r="AL22" s="426"/>
      <c r="AM22" s="426"/>
      <c r="AN22" s="426"/>
      <c r="AO22" s="426"/>
      <c r="AP22" s="426"/>
      <c r="AQ22" s="426"/>
      <c r="AR22" s="426"/>
      <c r="AS22" s="426"/>
      <c r="AT22" s="427"/>
      <c r="AU22" s="425" t="s">
        <v>9</v>
      </c>
      <c r="AV22" s="426"/>
      <c r="AW22" s="426"/>
      <c r="AX22" s="426"/>
      <c r="AY22" s="426"/>
      <c r="AZ22" s="426"/>
      <c r="BA22" s="426"/>
      <c r="BB22" s="426"/>
      <c r="BC22" s="426"/>
      <c r="BD22" s="427"/>
      <c r="BE22" s="425" t="s">
        <v>9</v>
      </c>
      <c r="BF22" s="426"/>
      <c r="BG22" s="426"/>
      <c r="BH22" s="426"/>
      <c r="BI22" s="426"/>
      <c r="BJ22" s="426"/>
      <c r="BK22" s="426"/>
      <c r="BL22" s="426"/>
      <c r="BM22" s="426"/>
      <c r="BN22" s="426"/>
      <c r="BO22" s="427"/>
      <c r="BP22" s="438">
        <v>0</v>
      </c>
      <c r="BQ22" s="439"/>
      <c r="BR22" s="439"/>
      <c r="BS22" s="439"/>
      <c r="BT22" s="439"/>
      <c r="BU22" s="439"/>
      <c r="BV22" s="439"/>
      <c r="BW22" s="439"/>
      <c r="BX22" s="439"/>
      <c r="BY22" s="439"/>
      <c r="BZ22" s="439"/>
      <c r="CA22" s="439"/>
      <c r="CB22" s="440"/>
    </row>
    <row r="23" spans="1:80" s="17" customFormat="1" ht="15.6" x14ac:dyDescent="0.3"/>
    <row r="24" spans="1:80" s="23" customFormat="1" ht="15.6" x14ac:dyDescent="0.3">
      <c r="A24" s="389" t="s">
        <v>143</v>
      </c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389"/>
      <c r="AL24" s="389"/>
      <c r="AM24" s="389"/>
      <c r="AN24" s="389"/>
      <c r="AO24" s="389"/>
      <c r="AP24" s="389"/>
      <c r="AQ24" s="389"/>
      <c r="AR24" s="389"/>
      <c r="AS24" s="389"/>
      <c r="AT24" s="389"/>
      <c r="AU24" s="389"/>
      <c r="AV24" s="389"/>
      <c r="AW24" s="389"/>
      <c r="AX24" s="389"/>
      <c r="AY24" s="389"/>
      <c r="AZ24" s="389"/>
      <c r="BA24" s="389"/>
      <c r="BB24" s="389"/>
      <c r="BC24" s="389"/>
      <c r="BD24" s="389"/>
      <c r="BE24" s="389"/>
      <c r="BF24" s="389"/>
      <c r="BG24" s="389"/>
      <c r="BH24" s="389"/>
      <c r="BI24" s="389"/>
      <c r="BJ24" s="389"/>
      <c r="BK24" s="389"/>
      <c r="BL24" s="389"/>
      <c r="BM24" s="389"/>
      <c r="BN24" s="389"/>
      <c r="BO24" s="389"/>
      <c r="BP24" s="389"/>
      <c r="BQ24" s="389"/>
      <c r="BR24" s="389"/>
      <c r="BS24" s="389"/>
      <c r="BT24" s="389"/>
      <c r="BU24" s="389"/>
      <c r="BV24" s="389"/>
      <c r="BW24" s="389"/>
      <c r="BX24" s="389"/>
      <c r="BY24" s="389"/>
      <c r="BZ24" s="389"/>
      <c r="CA24" s="389"/>
      <c r="CB24" s="389"/>
    </row>
    <row r="25" spans="1:80" ht="15.6" x14ac:dyDescent="0.3">
      <c r="A25" s="389" t="s">
        <v>144</v>
      </c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389"/>
      <c r="AL25" s="389"/>
      <c r="AM25" s="389"/>
      <c r="AN25" s="389"/>
      <c r="AO25" s="389"/>
      <c r="AP25" s="389"/>
      <c r="AQ25" s="389"/>
      <c r="AR25" s="389"/>
      <c r="AS25" s="389"/>
      <c r="AT25" s="389"/>
      <c r="AU25" s="389"/>
      <c r="AV25" s="389"/>
      <c r="AW25" s="389"/>
      <c r="AX25" s="389"/>
      <c r="AY25" s="389"/>
      <c r="AZ25" s="389"/>
      <c r="BA25" s="389"/>
      <c r="BB25" s="389"/>
      <c r="BC25" s="389"/>
      <c r="BD25" s="389"/>
      <c r="BE25" s="389"/>
      <c r="BF25" s="389"/>
      <c r="BG25" s="389"/>
      <c r="BH25" s="389"/>
      <c r="BI25" s="389"/>
      <c r="BJ25" s="389"/>
      <c r="BK25" s="389"/>
      <c r="BL25" s="389"/>
      <c r="BM25" s="389"/>
      <c r="BN25" s="389"/>
      <c r="BO25" s="389"/>
      <c r="BP25" s="389"/>
      <c r="BQ25" s="389"/>
      <c r="BR25" s="389"/>
      <c r="BS25" s="389"/>
      <c r="BT25" s="389"/>
      <c r="BU25" s="389"/>
      <c r="BV25" s="389"/>
      <c r="BW25" s="389"/>
      <c r="BX25" s="389"/>
      <c r="BY25" s="389"/>
      <c r="BZ25" s="389"/>
      <c r="CA25" s="389"/>
      <c r="CB25" s="389"/>
    </row>
    <row r="26" spans="1:80" ht="31.5" customHeight="1" x14ac:dyDescent="0.3">
      <c r="A26" s="428" t="s">
        <v>494</v>
      </c>
      <c r="B26" s="428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428"/>
      <c r="AL26" s="428"/>
      <c r="AM26" s="428"/>
      <c r="AN26" s="428"/>
      <c r="AO26" s="428"/>
      <c r="AP26" s="428"/>
      <c r="AQ26" s="428"/>
      <c r="AR26" s="428"/>
      <c r="AS26" s="428"/>
      <c r="AT26" s="428"/>
      <c r="AU26" s="428"/>
      <c r="AV26" s="428"/>
      <c r="AW26" s="428"/>
      <c r="AX26" s="428"/>
      <c r="AY26" s="428"/>
      <c r="AZ26" s="428"/>
      <c r="BA26" s="428"/>
      <c r="BB26" s="428"/>
      <c r="BC26" s="428"/>
      <c r="BD26" s="428"/>
      <c r="BE26" s="428"/>
      <c r="BF26" s="428"/>
      <c r="BG26" s="428"/>
      <c r="BH26" s="428"/>
      <c r="BI26" s="428"/>
      <c r="BJ26" s="428"/>
      <c r="BK26" s="428"/>
      <c r="BL26" s="428"/>
      <c r="BM26" s="428"/>
      <c r="BN26" s="428"/>
      <c r="BO26" s="428"/>
      <c r="BP26" s="428"/>
      <c r="BQ26" s="428"/>
      <c r="BR26" s="428"/>
      <c r="BS26" s="428"/>
      <c r="BT26" s="428"/>
      <c r="BU26" s="428"/>
      <c r="BV26" s="428"/>
      <c r="BW26" s="428"/>
      <c r="BX26" s="428"/>
      <c r="BY26" s="428"/>
      <c r="BZ26" s="428"/>
      <c r="CA26" s="428"/>
      <c r="CB26" s="428"/>
    </row>
    <row r="27" spans="1:80" s="27" customFormat="1" ht="7.8" x14ac:dyDescent="0.15"/>
    <row r="28" spans="1:80" x14ac:dyDescent="0.25">
      <c r="A28" s="386" t="s">
        <v>88</v>
      </c>
      <c r="B28" s="387"/>
      <c r="C28" s="387"/>
      <c r="D28" s="388"/>
      <c r="E28" s="386" t="s">
        <v>145</v>
      </c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7"/>
      <c r="AJ28" s="387"/>
      <c r="AK28" s="387"/>
      <c r="AL28" s="387"/>
      <c r="AM28" s="387"/>
      <c r="AN28" s="387"/>
      <c r="AO28" s="387"/>
      <c r="AP28" s="387"/>
      <c r="AQ28" s="387"/>
      <c r="AR28" s="387"/>
      <c r="AS28" s="387"/>
      <c r="AT28" s="387"/>
      <c r="AU28" s="387"/>
      <c r="AV28" s="387"/>
      <c r="AW28" s="387"/>
      <c r="AX28" s="387"/>
      <c r="AY28" s="387"/>
      <c r="AZ28" s="387"/>
      <c r="BA28" s="387"/>
      <c r="BB28" s="387"/>
      <c r="BC28" s="387"/>
      <c r="BD28" s="388"/>
      <c r="BE28" s="441" t="s">
        <v>146</v>
      </c>
      <c r="BF28" s="442"/>
      <c r="BG28" s="442"/>
      <c r="BH28" s="442"/>
      <c r="BI28" s="442"/>
      <c r="BJ28" s="442"/>
      <c r="BK28" s="442"/>
      <c r="BL28" s="442"/>
      <c r="BM28" s="442"/>
      <c r="BN28" s="442"/>
      <c r="BO28" s="442"/>
      <c r="BP28" s="443"/>
      <c r="BQ28" s="386" t="s">
        <v>147</v>
      </c>
      <c r="BR28" s="387"/>
      <c r="BS28" s="387"/>
      <c r="BT28" s="387"/>
      <c r="BU28" s="387"/>
      <c r="BV28" s="387"/>
      <c r="BW28" s="387"/>
      <c r="BX28" s="387"/>
      <c r="BY28" s="387"/>
      <c r="BZ28" s="387"/>
      <c r="CA28" s="387"/>
      <c r="CB28" s="388"/>
    </row>
    <row r="29" spans="1:80" x14ac:dyDescent="0.25">
      <c r="A29" s="383" t="s">
        <v>95</v>
      </c>
      <c r="B29" s="384"/>
      <c r="C29" s="384"/>
      <c r="D29" s="385"/>
      <c r="E29" s="383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5"/>
      <c r="BE29" s="444" t="s">
        <v>148</v>
      </c>
      <c r="BF29" s="445"/>
      <c r="BG29" s="445"/>
      <c r="BH29" s="445"/>
      <c r="BI29" s="445"/>
      <c r="BJ29" s="445"/>
      <c r="BK29" s="445"/>
      <c r="BL29" s="445"/>
      <c r="BM29" s="445"/>
      <c r="BN29" s="445"/>
      <c r="BO29" s="445"/>
      <c r="BP29" s="446"/>
      <c r="BQ29" s="383" t="s">
        <v>131</v>
      </c>
      <c r="BR29" s="384"/>
      <c r="BS29" s="384"/>
      <c r="BT29" s="384"/>
      <c r="BU29" s="384"/>
      <c r="BV29" s="384"/>
      <c r="BW29" s="384"/>
      <c r="BX29" s="384"/>
      <c r="BY29" s="384"/>
      <c r="BZ29" s="384"/>
      <c r="CA29" s="384"/>
      <c r="CB29" s="385"/>
    </row>
    <row r="30" spans="1:80" x14ac:dyDescent="0.25">
      <c r="A30" s="383"/>
      <c r="B30" s="384"/>
      <c r="C30" s="384"/>
      <c r="D30" s="385"/>
      <c r="E30" s="383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/>
      <c r="AH30" s="384"/>
      <c r="AI30" s="384"/>
      <c r="AJ30" s="384"/>
      <c r="AK30" s="384"/>
      <c r="AL30" s="384"/>
      <c r="AM30" s="384"/>
      <c r="AN30" s="384"/>
      <c r="AO30" s="384"/>
      <c r="AP30" s="384"/>
      <c r="AQ30" s="384"/>
      <c r="AR30" s="384"/>
      <c r="AS30" s="384"/>
      <c r="AT30" s="384"/>
      <c r="AU30" s="384"/>
      <c r="AV30" s="384"/>
      <c r="AW30" s="384"/>
      <c r="AX30" s="384"/>
      <c r="AY30" s="384"/>
      <c r="AZ30" s="384"/>
      <c r="BA30" s="384"/>
      <c r="BB30" s="384"/>
      <c r="BC30" s="384"/>
      <c r="BD30" s="385"/>
      <c r="BE30" s="444" t="s">
        <v>149</v>
      </c>
      <c r="BF30" s="445"/>
      <c r="BG30" s="445"/>
      <c r="BH30" s="445"/>
      <c r="BI30" s="445"/>
      <c r="BJ30" s="445"/>
      <c r="BK30" s="445"/>
      <c r="BL30" s="445"/>
      <c r="BM30" s="445"/>
      <c r="BN30" s="445"/>
      <c r="BO30" s="445"/>
      <c r="BP30" s="446"/>
      <c r="BQ30" s="383"/>
      <c r="BR30" s="384"/>
      <c r="BS30" s="384"/>
      <c r="BT30" s="384"/>
      <c r="BU30" s="384"/>
      <c r="BV30" s="384"/>
      <c r="BW30" s="384"/>
      <c r="BX30" s="384"/>
      <c r="BY30" s="384"/>
      <c r="BZ30" s="384"/>
      <c r="CA30" s="384"/>
      <c r="CB30" s="385"/>
    </row>
    <row r="31" spans="1:80" x14ac:dyDescent="0.25">
      <c r="A31" s="429"/>
      <c r="B31" s="430"/>
      <c r="C31" s="430"/>
      <c r="D31" s="431"/>
      <c r="E31" s="429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0"/>
      <c r="AB31" s="430"/>
      <c r="AC31" s="430"/>
      <c r="AD31" s="430"/>
      <c r="AE31" s="430"/>
      <c r="AF31" s="430"/>
      <c r="AG31" s="430"/>
      <c r="AH31" s="430"/>
      <c r="AI31" s="430"/>
      <c r="AJ31" s="430"/>
      <c r="AK31" s="430"/>
      <c r="AL31" s="430"/>
      <c r="AM31" s="430"/>
      <c r="AN31" s="430"/>
      <c r="AO31" s="430"/>
      <c r="AP31" s="430"/>
      <c r="AQ31" s="430"/>
      <c r="AR31" s="430"/>
      <c r="AS31" s="430"/>
      <c r="AT31" s="430"/>
      <c r="AU31" s="430"/>
      <c r="AV31" s="430"/>
      <c r="AW31" s="430"/>
      <c r="AX31" s="430"/>
      <c r="AY31" s="430"/>
      <c r="AZ31" s="430"/>
      <c r="BA31" s="430"/>
      <c r="BB31" s="430"/>
      <c r="BC31" s="430"/>
      <c r="BD31" s="431"/>
      <c r="BE31" s="425" t="s">
        <v>150</v>
      </c>
      <c r="BF31" s="426"/>
      <c r="BG31" s="426"/>
      <c r="BH31" s="426"/>
      <c r="BI31" s="426"/>
      <c r="BJ31" s="426"/>
      <c r="BK31" s="426"/>
      <c r="BL31" s="426"/>
      <c r="BM31" s="426"/>
      <c r="BN31" s="426"/>
      <c r="BO31" s="426"/>
      <c r="BP31" s="427"/>
      <c r="BQ31" s="429"/>
      <c r="BR31" s="430"/>
      <c r="BS31" s="430"/>
      <c r="BT31" s="430"/>
      <c r="BU31" s="430"/>
      <c r="BV31" s="430"/>
      <c r="BW31" s="430"/>
      <c r="BX31" s="430"/>
      <c r="BY31" s="430"/>
      <c r="BZ31" s="430"/>
      <c r="CA31" s="430"/>
      <c r="CB31" s="431"/>
    </row>
    <row r="32" spans="1:80" x14ac:dyDescent="0.25">
      <c r="A32" s="392">
        <v>1</v>
      </c>
      <c r="B32" s="393"/>
      <c r="C32" s="393"/>
      <c r="D32" s="394"/>
      <c r="E32" s="392">
        <v>2</v>
      </c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3"/>
      <c r="AH32" s="393"/>
      <c r="AI32" s="393"/>
      <c r="AJ32" s="393"/>
      <c r="AK32" s="393"/>
      <c r="AL32" s="393"/>
      <c r="AM32" s="393"/>
      <c r="AN32" s="393"/>
      <c r="AO32" s="393"/>
      <c r="AP32" s="393"/>
      <c r="AQ32" s="393"/>
      <c r="AR32" s="393"/>
      <c r="AS32" s="393"/>
      <c r="AT32" s="393"/>
      <c r="AU32" s="393"/>
      <c r="AV32" s="393"/>
      <c r="AW32" s="393"/>
      <c r="AX32" s="393"/>
      <c r="AY32" s="393"/>
      <c r="AZ32" s="393"/>
      <c r="BA32" s="393"/>
      <c r="BB32" s="393"/>
      <c r="BC32" s="393"/>
      <c r="BD32" s="394"/>
      <c r="BE32" s="407">
        <v>3</v>
      </c>
      <c r="BF32" s="408"/>
      <c r="BG32" s="408"/>
      <c r="BH32" s="408"/>
      <c r="BI32" s="408"/>
      <c r="BJ32" s="408"/>
      <c r="BK32" s="408"/>
      <c r="BL32" s="408"/>
      <c r="BM32" s="408"/>
      <c r="BN32" s="408"/>
      <c r="BO32" s="408"/>
      <c r="BP32" s="409"/>
      <c r="BQ32" s="392">
        <v>4</v>
      </c>
      <c r="BR32" s="393"/>
      <c r="BS32" s="393"/>
      <c r="BT32" s="393"/>
      <c r="BU32" s="393"/>
      <c r="BV32" s="393"/>
      <c r="BW32" s="393"/>
      <c r="BX32" s="393"/>
      <c r="BY32" s="393"/>
      <c r="BZ32" s="393"/>
      <c r="CA32" s="393"/>
      <c r="CB32" s="394"/>
    </row>
    <row r="33" spans="1:80" x14ac:dyDescent="0.25">
      <c r="A33" s="407">
        <v>1</v>
      </c>
      <c r="B33" s="408"/>
      <c r="C33" s="408"/>
      <c r="D33" s="409"/>
      <c r="E33" s="422" t="s">
        <v>151</v>
      </c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3"/>
      <c r="AL33" s="423"/>
      <c r="AM33" s="423"/>
      <c r="AN33" s="423"/>
      <c r="AO33" s="423"/>
      <c r="AP33" s="423"/>
      <c r="AQ33" s="423"/>
      <c r="AR33" s="423"/>
      <c r="AS33" s="423"/>
      <c r="AT33" s="423"/>
      <c r="AU33" s="423"/>
      <c r="AV33" s="423"/>
      <c r="AW33" s="423"/>
      <c r="AX33" s="423"/>
      <c r="AY33" s="423"/>
      <c r="AZ33" s="423"/>
      <c r="BA33" s="423"/>
      <c r="BB33" s="423"/>
      <c r="BC33" s="423"/>
      <c r="BD33" s="424"/>
      <c r="BE33" s="407" t="s">
        <v>9</v>
      </c>
      <c r="BF33" s="408"/>
      <c r="BG33" s="408"/>
      <c r="BH33" s="408"/>
      <c r="BI33" s="408"/>
      <c r="BJ33" s="408"/>
      <c r="BK33" s="408"/>
      <c r="BL33" s="408"/>
      <c r="BM33" s="408"/>
      <c r="BN33" s="408"/>
      <c r="BO33" s="408"/>
      <c r="BP33" s="409"/>
      <c r="BQ33" s="419">
        <f>BQ34</f>
        <v>1406549.4</v>
      </c>
      <c r="BR33" s="420"/>
      <c r="BS33" s="420"/>
      <c r="BT33" s="420"/>
      <c r="BU33" s="420"/>
      <c r="BV33" s="420"/>
      <c r="BW33" s="420"/>
      <c r="BX33" s="420"/>
      <c r="BY33" s="420"/>
      <c r="BZ33" s="420"/>
      <c r="CA33" s="420"/>
      <c r="CB33" s="421"/>
    </row>
    <row r="34" spans="1:80" x14ac:dyDescent="0.25">
      <c r="A34" s="386" t="s">
        <v>152</v>
      </c>
      <c r="B34" s="387"/>
      <c r="C34" s="387"/>
      <c r="D34" s="388"/>
      <c r="E34" s="447" t="s">
        <v>79</v>
      </c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48"/>
      <c r="AJ34" s="448"/>
      <c r="AK34" s="448"/>
      <c r="AL34" s="448"/>
      <c r="AM34" s="448"/>
      <c r="AN34" s="448"/>
      <c r="AO34" s="448"/>
      <c r="AP34" s="448"/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8"/>
      <c r="BB34" s="448"/>
      <c r="BC34" s="448"/>
      <c r="BD34" s="449"/>
      <c r="BE34" s="450">
        <f>'211 ст.-2022г. '!DF28</f>
        <v>6393300</v>
      </c>
      <c r="BF34" s="451"/>
      <c r="BG34" s="451"/>
      <c r="BH34" s="451"/>
      <c r="BI34" s="451"/>
      <c r="BJ34" s="451"/>
      <c r="BK34" s="451"/>
      <c r="BL34" s="451"/>
      <c r="BM34" s="451"/>
      <c r="BN34" s="451"/>
      <c r="BO34" s="451"/>
      <c r="BP34" s="452"/>
      <c r="BQ34" s="450">
        <f>BE34*0.22+23.4</f>
        <v>1406549.4</v>
      </c>
      <c r="BR34" s="451"/>
      <c r="BS34" s="451"/>
      <c r="BT34" s="451"/>
      <c r="BU34" s="451"/>
      <c r="BV34" s="451"/>
      <c r="BW34" s="451"/>
      <c r="BX34" s="451"/>
      <c r="BY34" s="451"/>
      <c r="BZ34" s="451"/>
      <c r="CA34" s="451"/>
      <c r="CB34" s="452"/>
    </row>
    <row r="35" spans="1:80" x14ac:dyDescent="0.25">
      <c r="A35" s="429"/>
      <c r="B35" s="430"/>
      <c r="C35" s="430"/>
      <c r="D35" s="431"/>
      <c r="E35" s="456" t="s">
        <v>153</v>
      </c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457"/>
      <c r="T35" s="457"/>
      <c r="U35" s="457"/>
      <c r="V35" s="457"/>
      <c r="W35" s="457"/>
      <c r="X35" s="457"/>
      <c r="Y35" s="457"/>
      <c r="Z35" s="457"/>
      <c r="AA35" s="457"/>
      <c r="AB35" s="457"/>
      <c r="AC35" s="457"/>
      <c r="AD35" s="457"/>
      <c r="AE35" s="457"/>
      <c r="AF35" s="457"/>
      <c r="AG35" s="457"/>
      <c r="AH35" s="457"/>
      <c r="AI35" s="457"/>
      <c r="AJ35" s="457"/>
      <c r="AK35" s="457"/>
      <c r="AL35" s="457"/>
      <c r="AM35" s="457"/>
      <c r="AN35" s="457"/>
      <c r="AO35" s="457"/>
      <c r="AP35" s="457"/>
      <c r="AQ35" s="457"/>
      <c r="AR35" s="457"/>
      <c r="AS35" s="457"/>
      <c r="AT35" s="457"/>
      <c r="AU35" s="457"/>
      <c r="AV35" s="457"/>
      <c r="AW35" s="457"/>
      <c r="AX35" s="457"/>
      <c r="AY35" s="457"/>
      <c r="AZ35" s="457"/>
      <c r="BA35" s="457"/>
      <c r="BB35" s="457"/>
      <c r="BC35" s="457"/>
      <c r="BD35" s="458"/>
      <c r="BE35" s="453"/>
      <c r="BF35" s="454"/>
      <c r="BG35" s="454"/>
      <c r="BH35" s="454"/>
      <c r="BI35" s="454"/>
      <c r="BJ35" s="454"/>
      <c r="BK35" s="454"/>
      <c r="BL35" s="454"/>
      <c r="BM35" s="454"/>
      <c r="BN35" s="454"/>
      <c r="BO35" s="454"/>
      <c r="BP35" s="455"/>
      <c r="BQ35" s="453"/>
      <c r="BR35" s="454"/>
      <c r="BS35" s="454"/>
      <c r="BT35" s="454"/>
      <c r="BU35" s="454"/>
      <c r="BV35" s="454"/>
      <c r="BW35" s="454"/>
      <c r="BX35" s="454"/>
      <c r="BY35" s="454"/>
      <c r="BZ35" s="454"/>
      <c r="CA35" s="454"/>
      <c r="CB35" s="455"/>
    </row>
    <row r="36" spans="1:80" x14ac:dyDescent="0.25">
      <c r="A36" s="407" t="s">
        <v>61</v>
      </c>
      <c r="B36" s="408"/>
      <c r="C36" s="408"/>
      <c r="D36" s="409"/>
      <c r="E36" s="459" t="s">
        <v>154</v>
      </c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460"/>
      <c r="AD36" s="460"/>
      <c r="AE36" s="460"/>
      <c r="AF36" s="460"/>
      <c r="AG36" s="460"/>
      <c r="AH36" s="460"/>
      <c r="AI36" s="460"/>
      <c r="AJ36" s="460"/>
      <c r="AK36" s="460"/>
      <c r="AL36" s="460"/>
      <c r="AM36" s="460"/>
      <c r="AN36" s="460"/>
      <c r="AO36" s="460"/>
      <c r="AP36" s="460"/>
      <c r="AQ36" s="460"/>
      <c r="AR36" s="460"/>
      <c r="AS36" s="460"/>
      <c r="AT36" s="460"/>
      <c r="AU36" s="460"/>
      <c r="AV36" s="460"/>
      <c r="AW36" s="460"/>
      <c r="AX36" s="460"/>
      <c r="AY36" s="460"/>
      <c r="AZ36" s="460"/>
      <c r="BA36" s="460"/>
      <c r="BB36" s="460"/>
      <c r="BC36" s="460"/>
      <c r="BD36" s="461"/>
      <c r="BE36" s="419">
        <v>0</v>
      </c>
      <c r="BF36" s="420"/>
      <c r="BG36" s="420"/>
      <c r="BH36" s="420"/>
      <c r="BI36" s="420"/>
      <c r="BJ36" s="420"/>
      <c r="BK36" s="420"/>
      <c r="BL36" s="420"/>
      <c r="BM36" s="420"/>
      <c r="BN36" s="420"/>
      <c r="BO36" s="420"/>
      <c r="BP36" s="421"/>
      <c r="BQ36" s="419">
        <f>BE36*0.1</f>
        <v>0</v>
      </c>
      <c r="BR36" s="420"/>
      <c r="BS36" s="420"/>
      <c r="BT36" s="420"/>
      <c r="BU36" s="420"/>
      <c r="BV36" s="420"/>
      <c r="BW36" s="420"/>
      <c r="BX36" s="420"/>
      <c r="BY36" s="420"/>
      <c r="BZ36" s="420"/>
      <c r="CA36" s="420"/>
      <c r="CB36" s="421"/>
    </row>
    <row r="37" spans="1:80" x14ac:dyDescent="0.25">
      <c r="A37" s="386" t="s">
        <v>63</v>
      </c>
      <c r="B37" s="387"/>
      <c r="C37" s="387"/>
      <c r="D37" s="388"/>
      <c r="E37" s="447" t="s">
        <v>155</v>
      </c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  <c r="AL37" s="448"/>
      <c r="AM37" s="448"/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8"/>
      <c r="BA37" s="448"/>
      <c r="BB37" s="448"/>
      <c r="BC37" s="448"/>
      <c r="BD37" s="449"/>
      <c r="BE37" s="450">
        <v>0</v>
      </c>
      <c r="BF37" s="451"/>
      <c r="BG37" s="451"/>
      <c r="BH37" s="451"/>
      <c r="BI37" s="451"/>
      <c r="BJ37" s="451"/>
      <c r="BK37" s="451"/>
      <c r="BL37" s="451"/>
      <c r="BM37" s="451"/>
      <c r="BN37" s="451"/>
      <c r="BO37" s="451"/>
      <c r="BP37" s="452"/>
      <c r="BQ37" s="450">
        <v>0</v>
      </c>
      <c r="BR37" s="451"/>
      <c r="BS37" s="451"/>
      <c r="BT37" s="451"/>
      <c r="BU37" s="451"/>
      <c r="BV37" s="451"/>
      <c r="BW37" s="451"/>
      <c r="BX37" s="451"/>
      <c r="BY37" s="451"/>
      <c r="BZ37" s="451"/>
      <c r="CA37" s="451"/>
      <c r="CB37" s="452"/>
    </row>
    <row r="38" spans="1:80" x14ac:dyDescent="0.25">
      <c r="A38" s="429"/>
      <c r="B38" s="430"/>
      <c r="C38" s="430"/>
      <c r="D38" s="431"/>
      <c r="E38" s="456" t="s">
        <v>156</v>
      </c>
      <c r="F38" s="457"/>
      <c r="G38" s="457"/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457"/>
      <c r="T38" s="457"/>
      <c r="U38" s="457"/>
      <c r="V38" s="457"/>
      <c r="W38" s="457"/>
      <c r="X38" s="457"/>
      <c r="Y38" s="457"/>
      <c r="Z38" s="457"/>
      <c r="AA38" s="457"/>
      <c r="AB38" s="457"/>
      <c r="AC38" s="457"/>
      <c r="AD38" s="457"/>
      <c r="AE38" s="457"/>
      <c r="AF38" s="457"/>
      <c r="AG38" s="457"/>
      <c r="AH38" s="457"/>
      <c r="AI38" s="457"/>
      <c r="AJ38" s="457"/>
      <c r="AK38" s="457"/>
      <c r="AL38" s="457"/>
      <c r="AM38" s="457"/>
      <c r="AN38" s="457"/>
      <c r="AO38" s="457"/>
      <c r="AP38" s="457"/>
      <c r="AQ38" s="457"/>
      <c r="AR38" s="457"/>
      <c r="AS38" s="457"/>
      <c r="AT38" s="457"/>
      <c r="AU38" s="457"/>
      <c r="AV38" s="457"/>
      <c r="AW38" s="457"/>
      <c r="AX38" s="457"/>
      <c r="AY38" s="457"/>
      <c r="AZ38" s="457"/>
      <c r="BA38" s="457"/>
      <c r="BB38" s="457"/>
      <c r="BC38" s="457"/>
      <c r="BD38" s="458"/>
      <c r="BE38" s="453"/>
      <c r="BF38" s="454"/>
      <c r="BG38" s="454"/>
      <c r="BH38" s="454"/>
      <c r="BI38" s="454"/>
      <c r="BJ38" s="454"/>
      <c r="BK38" s="454"/>
      <c r="BL38" s="454"/>
      <c r="BM38" s="454"/>
      <c r="BN38" s="454"/>
      <c r="BO38" s="454"/>
      <c r="BP38" s="455"/>
      <c r="BQ38" s="453"/>
      <c r="BR38" s="454"/>
      <c r="BS38" s="454"/>
      <c r="BT38" s="454"/>
      <c r="BU38" s="454"/>
      <c r="BV38" s="454"/>
      <c r="BW38" s="454"/>
      <c r="BX38" s="454"/>
      <c r="BY38" s="454"/>
      <c r="BZ38" s="454"/>
      <c r="CA38" s="454"/>
      <c r="CB38" s="455"/>
    </row>
    <row r="39" spans="1:80" x14ac:dyDescent="0.25">
      <c r="A39" s="386">
        <v>2</v>
      </c>
      <c r="B39" s="387"/>
      <c r="C39" s="387"/>
      <c r="D39" s="388"/>
      <c r="E39" s="462" t="s">
        <v>157</v>
      </c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3"/>
      <c r="X39" s="463"/>
      <c r="Y39" s="463"/>
      <c r="Z39" s="463"/>
      <c r="AA39" s="463"/>
      <c r="AB39" s="463"/>
      <c r="AC39" s="463"/>
      <c r="AD39" s="463"/>
      <c r="AE39" s="463"/>
      <c r="AF39" s="463"/>
      <c r="AG39" s="463"/>
      <c r="AH39" s="463"/>
      <c r="AI39" s="463"/>
      <c r="AJ39" s="463"/>
      <c r="AK39" s="463"/>
      <c r="AL39" s="463"/>
      <c r="AM39" s="463"/>
      <c r="AN39" s="463"/>
      <c r="AO39" s="463"/>
      <c r="AP39" s="463"/>
      <c r="AQ39" s="463"/>
      <c r="AR39" s="463"/>
      <c r="AS39" s="463"/>
      <c r="AT39" s="463"/>
      <c r="AU39" s="463"/>
      <c r="AV39" s="463"/>
      <c r="AW39" s="463"/>
      <c r="AX39" s="463"/>
      <c r="AY39" s="463"/>
      <c r="AZ39" s="463"/>
      <c r="BA39" s="463"/>
      <c r="BB39" s="463"/>
      <c r="BC39" s="463"/>
      <c r="BD39" s="464"/>
      <c r="BE39" s="465" t="s">
        <v>9</v>
      </c>
      <c r="BF39" s="466"/>
      <c r="BG39" s="466"/>
      <c r="BH39" s="466"/>
      <c r="BI39" s="466"/>
      <c r="BJ39" s="466"/>
      <c r="BK39" s="466"/>
      <c r="BL39" s="466"/>
      <c r="BM39" s="466"/>
      <c r="BN39" s="466"/>
      <c r="BO39" s="466"/>
      <c r="BP39" s="467"/>
      <c r="BQ39" s="450">
        <f>BQ46+BQ41</f>
        <v>198192.30000000002</v>
      </c>
      <c r="BR39" s="451"/>
      <c r="BS39" s="451"/>
      <c r="BT39" s="451"/>
      <c r="BU39" s="451"/>
      <c r="BV39" s="451"/>
      <c r="BW39" s="451"/>
      <c r="BX39" s="451"/>
      <c r="BY39" s="451"/>
      <c r="BZ39" s="451"/>
      <c r="CA39" s="451"/>
      <c r="CB39" s="452"/>
    </row>
    <row r="40" spans="1:80" x14ac:dyDescent="0.25">
      <c r="A40" s="429"/>
      <c r="B40" s="430"/>
      <c r="C40" s="430"/>
      <c r="D40" s="431"/>
      <c r="E40" s="432" t="s">
        <v>158</v>
      </c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3"/>
      <c r="V40" s="433"/>
      <c r="W40" s="433"/>
      <c r="X40" s="433"/>
      <c r="Y40" s="433"/>
      <c r="Z40" s="433"/>
      <c r="AA40" s="433"/>
      <c r="AB40" s="433"/>
      <c r="AC40" s="433"/>
      <c r="AD40" s="433"/>
      <c r="AE40" s="433"/>
      <c r="AF40" s="433"/>
      <c r="AG40" s="433"/>
      <c r="AH40" s="433"/>
      <c r="AI40" s="433"/>
      <c r="AJ40" s="433"/>
      <c r="AK40" s="433"/>
      <c r="AL40" s="433"/>
      <c r="AM40" s="433"/>
      <c r="AN40" s="433"/>
      <c r="AO40" s="433"/>
      <c r="AP40" s="433"/>
      <c r="AQ40" s="433"/>
      <c r="AR40" s="433"/>
      <c r="AS40" s="433"/>
      <c r="AT40" s="433"/>
      <c r="AU40" s="433"/>
      <c r="AV40" s="433"/>
      <c r="AW40" s="433"/>
      <c r="AX40" s="433"/>
      <c r="AY40" s="433"/>
      <c r="AZ40" s="433"/>
      <c r="BA40" s="433"/>
      <c r="BB40" s="433"/>
      <c r="BC40" s="433"/>
      <c r="BD40" s="434"/>
      <c r="BE40" s="438"/>
      <c r="BF40" s="439"/>
      <c r="BG40" s="439"/>
      <c r="BH40" s="439"/>
      <c r="BI40" s="439"/>
      <c r="BJ40" s="439"/>
      <c r="BK40" s="439"/>
      <c r="BL40" s="439"/>
      <c r="BM40" s="439"/>
      <c r="BN40" s="439"/>
      <c r="BO40" s="439"/>
      <c r="BP40" s="440"/>
      <c r="BQ40" s="453"/>
      <c r="BR40" s="454"/>
      <c r="BS40" s="454"/>
      <c r="BT40" s="454"/>
      <c r="BU40" s="454"/>
      <c r="BV40" s="454"/>
      <c r="BW40" s="454"/>
      <c r="BX40" s="454"/>
      <c r="BY40" s="454"/>
      <c r="BZ40" s="454"/>
      <c r="CA40" s="454"/>
      <c r="CB40" s="455"/>
    </row>
    <row r="41" spans="1:80" x14ac:dyDescent="0.25">
      <c r="A41" s="386" t="s">
        <v>159</v>
      </c>
      <c r="B41" s="387"/>
      <c r="C41" s="387"/>
      <c r="D41" s="388"/>
      <c r="E41" s="447" t="s">
        <v>79</v>
      </c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448"/>
      <c r="AL41" s="448"/>
      <c r="AM41" s="448"/>
      <c r="AN41" s="448"/>
      <c r="AO41" s="448"/>
      <c r="AP41" s="448"/>
      <c r="AQ41" s="448"/>
      <c r="AR41" s="448"/>
      <c r="AS41" s="448"/>
      <c r="AT41" s="448"/>
      <c r="AU41" s="448"/>
      <c r="AV41" s="448"/>
      <c r="AW41" s="448"/>
      <c r="AX41" s="448"/>
      <c r="AY41" s="448"/>
      <c r="AZ41" s="448"/>
      <c r="BA41" s="448"/>
      <c r="BB41" s="448"/>
      <c r="BC41" s="448"/>
      <c r="BD41" s="449"/>
      <c r="BE41" s="450">
        <f>BE34</f>
        <v>6393300</v>
      </c>
      <c r="BF41" s="451"/>
      <c r="BG41" s="451"/>
      <c r="BH41" s="451"/>
      <c r="BI41" s="451"/>
      <c r="BJ41" s="451"/>
      <c r="BK41" s="451"/>
      <c r="BL41" s="451"/>
      <c r="BM41" s="451"/>
      <c r="BN41" s="451"/>
      <c r="BO41" s="451"/>
      <c r="BP41" s="452"/>
      <c r="BQ41" s="450">
        <f>BE41*0.029</f>
        <v>185405.7</v>
      </c>
      <c r="BR41" s="451"/>
      <c r="BS41" s="451"/>
      <c r="BT41" s="451"/>
      <c r="BU41" s="451"/>
      <c r="BV41" s="451"/>
      <c r="BW41" s="451"/>
      <c r="BX41" s="451"/>
      <c r="BY41" s="451"/>
      <c r="BZ41" s="451"/>
      <c r="CA41" s="451"/>
      <c r="CB41" s="452"/>
    </row>
    <row r="42" spans="1:80" x14ac:dyDescent="0.25">
      <c r="A42" s="383"/>
      <c r="B42" s="384"/>
      <c r="C42" s="384"/>
      <c r="D42" s="385"/>
      <c r="E42" s="471" t="s">
        <v>160</v>
      </c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472"/>
      <c r="U42" s="472"/>
      <c r="V42" s="472"/>
      <c r="W42" s="472"/>
      <c r="X42" s="472"/>
      <c r="Y42" s="472"/>
      <c r="Z42" s="472"/>
      <c r="AA42" s="472"/>
      <c r="AB42" s="472"/>
      <c r="AC42" s="472"/>
      <c r="AD42" s="472"/>
      <c r="AE42" s="472"/>
      <c r="AF42" s="472"/>
      <c r="AG42" s="472"/>
      <c r="AH42" s="472"/>
      <c r="AI42" s="472"/>
      <c r="AJ42" s="472"/>
      <c r="AK42" s="472"/>
      <c r="AL42" s="472"/>
      <c r="AM42" s="472"/>
      <c r="AN42" s="472"/>
      <c r="AO42" s="472"/>
      <c r="AP42" s="472"/>
      <c r="AQ42" s="472"/>
      <c r="AR42" s="472"/>
      <c r="AS42" s="472"/>
      <c r="AT42" s="472"/>
      <c r="AU42" s="472"/>
      <c r="AV42" s="472"/>
      <c r="AW42" s="472"/>
      <c r="AX42" s="472"/>
      <c r="AY42" s="472"/>
      <c r="AZ42" s="472"/>
      <c r="BA42" s="472"/>
      <c r="BB42" s="472"/>
      <c r="BC42" s="472"/>
      <c r="BD42" s="473"/>
      <c r="BE42" s="468"/>
      <c r="BF42" s="469"/>
      <c r="BG42" s="469"/>
      <c r="BH42" s="469"/>
      <c r="BI42" s="469"/>
      <c r="BJ42" s="469"/>
      <c r="BK42" s="469"/>
      <c r="BL42" s="469"/>
      <c r="BM42" s="469"/>
      <c r="BN42" s="469"/>
      <c r="BO42" s="469"/>
      <c r="BP42" s="470"/>
      <c r="BQ42" s="468"/>
      <c r="BR42" s="469"/>
      <c r="BS42" s="469"/>
      <c r="BT42" s="469"/>
      <c r="BU42" s="469"/>
      <c r="BV42" s="469"/>
      <c r="BW42" s="469"/>
      <c r="BX42" s="469"/>
      <c r="BY42" s="469"/>
      <c r="BZ42" s="469"/>
      <c r="CA42" s="469"/>
      <c r="CB42" s="470"/>
    </row>
    <row r="43" spans="1:80" x14ac:dyDescent="0.25">
      <c r="A43" s="429"/>
      <c r="B43" s="430"/>
      <c r="C43" s="430"/>
      <c r="D43" s="431"/>
      <c r="E43" s="456" t="s">
        <v>161</v>
      </c>
      <c r="F43" s="457"/>
      <c r="G43" s="457"/>
      <c r="H43" s="457"/>
      <c r="I43" s="457"/>
      <c r="J43" s="457"/>
      <c r="K43" s="457"/>
      <c r="L43" s="457"/>
      <c r="M43" s="457"/>
      <c r="N43" s="457"/>
      <c r="O43" s="457"/>
      <c r="P43" s="457"/>
      <c r="Q43" s="457"/>
      <c r="R43" s="457"/>
      <c r="S43" s="457"/>
      <c r="T43" s="457"/>
      <c r="U43" s="457"/>
      <c r="V43" s="457"/>
      <c r="W43" s="457"/>
      <c r="X43" s="457"/>
      <c r="Y43" s="457"/>
      <c r="Z43" s="457"/>
      <c r="AA43" s="457"/>
      <c r="AB43" s="457"/>
      <c r="AC43" s="457"/>
      <c r="AD43" s="457"/>
      <c r="AE43" s="457"/>
      <c r="AF43" s="457"/>
      <c r="AG43" s="457"/>
      <c r="AH43" s="457"/>
      <c r="AI43" s="457"/>
      <c r="AJ43" s="457"/>
      <c r="AK43" s="457"/>
      <c r="AL43" s="457"/>
      <c r="AM43" s="457"/>
      <c r="AN43" s="457"/>
      <c r="AO43" s="457"/>
      <c r="AP43" s="457"/>
      <c r="AQ43" s="457"/>
      <c r="AR43" s="457"/>
      <c r="AS43" s="457"/>
      <c r="AT43" s="457"/>
      <c r="AU43" s="457"/>
      <c r="AV43" s="457"/>
      <c r="AW43" s="457"/>
      <c r="AX43" s="457"/>
      <c r="AY43" s="457"/>
      <c r="AZ43" s="457"/>
      <c r="BA43" s="457"/>
      <c r="BB43" s="457"/>
      <c r="BC43" s="457"/>
      <c r="BD43" s="458"/>
      <c r="BE43" s="453"/>
      <c r="BF43" s="454"/>
      <c r="BG43" s="454"/>
      <c r="BH43" s="454"/>
      <c r="BI43" s="454"/>
      <c r="BJ43" s="454"/>
      <c r="BK43" s="454"/>
      <c r="BL43" s="454"/>
      <c r="BM43" s="454"/>
      <c r="BN43" s="454"/>
      <c r="BO43" s="454"/>
      <c r="BP43" s="455"/>
      <c r="BQ43" s="453"/>
      <c r="BR43" s="454"/>
      <c r="BS43" s="454"/>
      <c r="BT43" s="454"/>
      <c r="BU43" s="454"/>
      <c r="BV43" s="454"/>
      <c r="BW43" s="454"/>
      <c r="BX43" s="454"/>
      <c r="BY43" s="454"/>
      <c r="BZ43" s="454"/>
      <c r="CA43" s="454"/>
      <c r="CB43" s="455"/>
    </row>
    <row r="44" spans="1:80" x14ac:dyDescent="0.25">
      <c r="A44" s="386" t="s">
        <v>162</v>
      </c>
      <c r="B44" s="387"/>
      <c r="C44" s="387"/>
      <c r="D44" s="388"/>
      <c r="E44" s="447" t="s">
        <v>163</v>
      </c>
      <c r="F44" s="448"/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8"/>
      <c r="AJ44" s="448"/>
      <c r="AK44" s="448"/>
      <c r="AL44" s="448"/>
      <c r="AM44" s="448"/>
      <c r="AN44" s="448"/>
      <c r="AO44" s="448"/>
      <c r="AP44" s="448"/>
      <c r="AQ44" s="448"/>
      <c r="AR44" s="448"/>
      <c r="AS44" s="448"/>
      <c r="AT44" s="448"/>
      <c r="AU44" s="448"/>
      <c r="AV44" s="448"/>
      <c r="AW44" s="448"/>
      <c r="AX44" s="448"/>
      <c r="AY44" s="448"/>
      <c r="AZ44" s="448"/>
      <c r="BA44" s="448"/>
      <c r="BB44" s="448"/>
      <c r="BC44" s="448"/>
      <c r="BD44" s="449"/>
      <c r="BE44" s="450"/>
      <c r="BF44" s="451"/>
      <c r="BG44" s="451"/>
      <c r="BH44" s="451"/>
      <c r="BI44" s="451"/>
      <c r="BJ44" s="451"/>
      <c r="BK44" s="451"/>
      <c r="BL44" s="451"/>
      <c r="BM44" s="451"/>
      <c r="BN44" s="451"/>
      <c r="BO44" s="451"/>
      <c r="BP44" s="452"/>
      <c r="BQ44" s="450"/>
      <c r="BR44" s="451"/>
      <c r="BS44" s="451"/>
      <c r="BT44" s="451"/>
      <c r="BU44" s="451"/>
      <c r="BV44" s="451"/>
      <c r="BW44" s="451"/>
      <c r="BX44" s="451"/>
      <c r="BY44" s="451"/>
      <c r="BZ44" s="451"/>
      <c r="CA44" s="451"/>
      <c r="CB44" s="452"/>
    </row>
    <row r="45" spans="1:80" x14ac:dyDescent="0.25">
      <c r="A45" s="429"/>
      <c r="B45" s="430"/>
      <c r="C45" s="430"/>
      <c r="D45" s="431"/>
      <c r="E45" s="456" t="s">
        <v>164</v>
      </c>
      <c r="F45" s="457"/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57"/>
      <c r="R45" s="457"/>
      <c r="S45" s="457"/>
      <c r="T45" s="457"/>
      <c r="U45" s="457"/>
      <c r="V45" s="457"/>
      <c r="W45" s="457"/>
      <c r="X45" s="457"/>
      <c r="Y45" s="457"/>
      <c r="Z45" s="457"/>
      <c r="AA45" s="457"/>
      <c r="AB45" s="457"/>
      <c r="AC45" s="457"/>
      <c r="AD45" s="457"/>
      <c r="AE45" s="457"/>
      <c r="AF45" s="457"/>
      <c r="AG45" s="457"/>
      <c r="AH45" s="457"/>
      <c r="AI45" s="457"/>
      <c r="AJ45" s="457"/>
      <c r="AK45" s="457"/>
      <c r="AL45" s="457"/>
      <c r="AM45" s="457"/>
      <c r="AN45" s="457"/>
      <c r="AO45" s="457"/>
      <c r="AP45" s="457"/>
      <c r="AQ45" s="457"/>
      <c r="AR45" s="457"/>
      <c r="AS45" s="457"/>
      <c r="AT45" s="457"/>
      <c r="AU45" s="457"/>
      <c r="AV45" s="457"/>
      <c r="AW45" s="457"/>
      <c r="AX45" s="457"/>
      <c r="AY45" s="457"/>
      <c r="AZ45" s="457"/>
      <c r="BA45" s="457"/>
      <c r="BB45" s="457"/>
      <c r="BC45" s="457"/>
      <c r="BD45" s="458"/>
      <c r="BE45" s="453"/>
      <c r="BF45" s="454"/>
      <c r="BG45" s="454"/>
      <c r="BH45" s="454"/>
      <c r="BI45" s="454"/>
      <c r="BJ45" s="454"/>
      <c r="BK45" s="454"/>
      <c r="BL45" s="454"/>
      <c r="BM45" s="454"/>
      <c r="BN45" s="454"/>
      <c r="BO45" s="454"/>
      <c r="BP45" s="455"/>
      <c r="BQ45" s="453"/>
      <c r="BR45" s="454"/>
      <c r="BS45" s="454"/>
      <c r="BT45" s="454"/>
      <c r="BU45" s="454"/>
      <c r="BV45" s="454"/>
      <c r="BW45" s="454"/>
      <c r="BX45" s="454"/>
      <c r="BY45" s="454"/>
      <c r="BZ45" s="454"/>
      <c r="CA45" s="454"/>
      <c r="CB45" s="455"/>
    </row>
    <row r="46" spans="1:80" x14ac:dyDescent="0.25">
      <c r="A46" s="386" t="s">
        <v>165</v>
      </c>
      <c r="B46" s="387"/>
      <c r="C46" s="387"/>
      <c r="D46" s="388"/>
      <c r="E46" s="447" t="s">
        <v>166</v>
      </c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8"/>
      <c r="V46" s="448"/>
      <c r="W46" s="448"/>
      <c r="X46" s="448"/>
      <c r="Y46" s="448"/>
      <c r="Z46" s="448"/>
      <c r="AA46" s="448"/>
      <c r="AB46" s="448"/>
      <c r="AC46" s="448"/>
      <c r="AD46" s="448"/>
      <c r="AE46" s="448"/>
      <c r="AF46" s="448"/>
      <c r="AG46" s="448"/>
      <c r="AH46" s="448"/>
      <c r="AI46" s="448"/>
      <c r="AJ46" s="448"/>
      <c r="AK46" s="448"/>
      <c r="AL46" s="448"/>
      <c r="AM46" s="448"/>
      <c r="AN46" s="448"/>
      <c r="AO46" s="448"/>
      <c r="AP46" s="448"/>
      <c r="AQ46" s="448"/>
      <c r="AR46" s="448"/>
      <c r="AS46" s="448"/>
      <c r="AT46" s="448"/>
      <c r="AU46" s="448"/>
      <c r="AV46" s="448"/>
      <c r="AW46" s="448"/>
      <c r="AX46" s="448"/>
      <c r="AY46" s="448"/>
      <c r="AZ46" s="448"/>
      <c r="BA46" s="448"/>
      <c r="BB46" s="448"/>
      <c r="BC46" s="448"/>
      <c r="BD46" s="449"/>
      <c r="BE46" s="450">
        <f>BE34</f>
        <v>6393300</v>
      </c>
      <c r="BF46" s="451"/>
      <c r="BG46" s="451"/>
      <c r="BH46" s="451"/>
      <c r="BI46" s="451"/>
      <c r="BJ46" s="451"/>
      <c r="BK46" s="451"/>
      <c r="BL46" s="451"/>
      <c r="BM46" s="451"/>
      <c r="BN46" s="451"/>
      <c r="BO46" s="451"/>
      <c r="BP46" s="452"/>
      <c r="BQ46" s="450">
        <f>BE46*0.002</f>
        <v>12786.6</v>
      </c>
      <c r="BR46" s="451"/>
      <c r="BS46" s="451"/>
      <c r="BT46" s="451"/>
      <c r="BU46" s="451"/>
      <c r="BV46" s="451"/>
      <c r="BW46" s="451"/>
      <c r="BX46" s="451"/>
      <c r="BY46" s="451"/>
      <c r="BZ46" s="451"/>
      <c r="CA46" s="451"/>
      <c r="CB46" s="452"/>
    </row>
    <row r="47" spans="1:80" x14ac:dyDescent="0.25">
      <c r="A47" s="429"/>
      <c r="B47" s="430"/>
      <c r="C47" s="430"/>
      <c r="D47" s="431"/>
      <c r="E47" s="456" t="s">
        <v>167</v>
      </c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457"/>
      <c r="R47" s="457"/>
      <c r="S47" s="457"/>
      <c r="T47" s="457"/>
      <c r="U47" s="457"/>
      <c r="V47" s="457"/>
      <c r="W47" s="457"/>
      <c r="X47" s="457"/>
      <c r="Y47" s="457"/>
      <c r="Z47" s="457"/>
      <c r="AA47" s="457"/>
      <c r="AB47" s="457"/>
      <c r="AC47" s="457"/>
      <c r="AD47" s="457"/>
      <c r="AE47" s="457"/>
      <c r="AF47" s="457"/>
      <c r="AG47" s="457"/>
      <c r="AH47" s="457"/>
      <c r="AI47" s="457"/>
      <c r="AJ47" s="457"/>
      <c r="AK47" s="457"/>
      <c r="AL47" s="457"/>
      <c r="AM47" s="457"/>
      <c r="AN47" s="457"/>
      <c r="AO47" s="457"/>
      <c r="AP47" s="457"/>
      <c r="AQ47" s="457"/>
      <c r="AR47" s="457"/>
      <c r="AS47" s="457"/>
      <c r="AT47" s="457"/>
      <c r="AU47" s="457"/>
      <c r="AV47" s="457"/>
      <c r="AW47" s="457"/>
      <c r="AX47" s="457"/>
      <c r="AY47" s="457"/>
      <c r="AZ47" s="457"/>
      <c r="BA47" s="457"/>
      <c r="BB47" s="457"/>
      <c r="BC47" s="457"/>
      <c r="BD47" s="458"/>
      <c r="BE47" s="453"/>
      <c r="BF47" s="454"/>
      <c r="BG47" s="454"/>
      <c r="BH47" s="454"/>
      <c r="BI47" s="454"/>
      <c r="BJ47" s="454"/>
      <c r="BK47" s="454"/>
      <c r="BL47" s="454"/>
      <c r="BM47" s="454"/>
      <c r="BN47" s="454"/>
      <c r="BO47" s="454"/>
      <c r="BP47" s="455"/>
      <c r="BQ47" s="453"/>
      <c r="BR47" s="454"/>
      <c r="BS47" s="454"/>
      <c r="BT47" s="454"/>
      <c r="BU47" s="454"/>
      <c r="BV47" s="454"/>
      <c r="BW47" s="454"/>
      <c r="BX47" s="454"/>
      <c r="BY47" s="454"/>
      <c r="BZ47" s="454"/>
      <c r="CA47" s="454"/>
      <c r="CB47" s="455"/>
    </row>
    <row r="48" spans="1:80" x14ac:dyDescent="0.25">
      <c r="A48" s="386" t="s">
        <v>168</v>
      </c>
      <c r="B48" s="387"/>
      <c r="C48" s="387"/>
      <c r="D48" s="388"/>
      <c r="E48" s="447" t="s">
        <v>166</v>
      </c>
      <c r="F48" s="448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  <c r="Z48" s="448"/>
      <c r="AA48" s="448"/>
      <c r="AB48" s="448"/>
      <c r="AC48" s="448"/>
      <c r="AD48" s="448"/>
      <c r="AE48" s="448"/>
      <c r="AF48" s="448"/>
      <c r="AG48" s="448"/>
      <c r="AH48" s="448"/>
      <c r="AI48" s="448"/>
      <c r="AJ48" s="448"/>
      <c r="AK48" s="448"/>
      <c r="AL48" s="448"/>
      <c r="AM48" s="448"/>
      <c r="AN48" s="448"/>
      <c r="AO48" s="448"/>
      <c r="AP48" s="448"/>
      <c r="AQ48" s="448"/>
      <c r="AR48" s="448"/>
      <c r="AS48" s="448"/>
      <c r="AT48" s="448"/>
      <c r="AU48" s="448"/>
      <c r="AV48" s="448"/>
      <c r="AW48" s="448"/>
      <c r="AX48" s="448"/>
      <c r="AY48" s="448"/>
      <c r="AZ48" s="448"/>
      <c r="BA48" s="448"/>
      <c r="BB48" s="448"/>
      <c r="BC48" s="448"/>
      <c r="BD48" s="449"/>
      <c r="BE48" s="450">
        <v>0</v>
      </c>
      <c r="BF48" s="451"/>
      <c r="BG48" s="451"/>
      <c r="BH48" s="451"/>
      <c r="BI48" s="451"/>
      <c r="BJ48" s="451"/>
      <c r="BK48" s="451"/>
      <c r="BL48" s="451"/>
      <c r="BM48" s="451"/>
      <c r="BN48" s="451"/>
      <c r="BO48" s="451"/>
      <c r="BP48" s="452"/>
      <c r="BQ48" s="450">
        <v>0</v>
      </c>
      <c r="BR48" s="451"/>
      <c r="BS48" s="451"/>
      <c r="BT48" s="451"/>
      <c r="BU48" s="451"/>
      <c r="BV48" s="451"/>
      <c r="BW48" s="451"/>
      <c r="BX48" s="451"/>
      <c r="BY48" s="451"/>
      <c r="BZ48" s="451"/>
      <c r="CA48" s="451"/>
      <c r="CB48" s="452"/>
    </row>
    <row r="49" spans="1:85" ht="12.75" customHeight="1" x14ac:dyDescent="0.25">
      <c r="A49" s="429"/>
      <c r="B49" s="430"/>
      <c r="C49" s="430"/>
      <c r="D49" s="431"/>
      <c r="E49" s="456" t="s">
        <v>169</v>
      </c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57"/>
      <c r="Q49" s="457"/>
      <c r="R49" s="457"/>
      <c r="S49" s="457"/>
      <c r="T49" s="457"/>
      <c r="U49" s="457"/>
      <c r="V49" s="457"/>
      <c r="W49" s="457"/>
      <c r="X49" s="457"/>
      <c r="Y49" s="457"/>
      <c r="Z49" s="457"/>
      <c r="AA49" s="457"/>
      <c r="AB49" s="457"/>
      <c r="AC49" s="457"/>
      <c r="AD49" s="457"/>
      <c r="AE49" s="457"/>
      <c r="AF49" s="457"/>
      <c r="AG49" s="457"/>
      <c r="AH49" s="457"/>
      <c r="AI49" s="457"/>
      <c r="AJ49" s="457"/>
      <c r="AK49" s="457"/>
      <c r="AL49" s="457"/>
      <c r="AM49" s="457"/>
      <c r="AN49" s="457"/>
      <c r="AO49" s="457"/>
      <c r="AP49" s="457"/>
      <c r="AQ49" s="457"/>
      <c r="AR49" s="457"/>
      <c r="AS49" s="457"/>
      <c r="AT49" s="457"/>
      <c r="AU49" s="457"/>
      <c r="AV49" s="457"/>
      <c r="AW49" s="457"/>
      <c r="AX49" s="457"/>
      <c r="AY49" s="457"/>
      <c r="AZ49" s="457"/>
      <c r="BA49" s="457"/>
      <c r="BB49" s="457"/>
      <c r="BC49" s="457"/>
      <c r="BD49" s="458"/>
      <c r="BE49" s="453"/>
      <c r="BF49" s="454"/>
      <c r="BG49" s="454"/>
      <c r="BH49" s="454"/>
      <c r="BI49" s="454"/>
      <c r="BJ49" s="454"/>
      <c r="BK49" s="454"/>
      <c r="BL49" s="454"/>
      <c r="BM49" s="454"/>
      <c r="BN49" s="454"/>
      <c r="BO49" s="454"/>
      <c r="BP49" s="455"/>
      <c r="BQ49" s="453"/>
      <c r="BR49" s="454"/>
      <c r="BS49" s="454"/>
      <c r="BT49" s="454"/>
      <c r="BU49" s="454"/>
      <c r="BV49" s="454"/>
      <c r="BW49" s="454"/>
      <c r="BX49" s="454"/>
      <c r="BY49" s="454"/>
      <c r="BZ49" s="454"/>
      <c r="CA49" s="454"/>
      <c r="CB49" s="455"/>
    </row>
    <row r="50" spans="1:85" x14ac:dyDescent="0.25">
      <c r="A50" s="386" t="s">
        <v>170</v>
      </c>
      <c r="B50" s="387"/>
      <c r="C50" s="387"/>
      <c r="D50" s="388"/>
      <c r="E50" s="447" t="s">
        <v>166</v>
      </c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448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448"/>
      <c r="AG50" s="448"/>
      <c r="AH50" s="448"/>
      <c r="AI50" s="448"/>
      <c r="AJ50" s="448"/>
      <c r="AK50" s="448"/>
      <c r="AL50" s="448"/>
      <c r="AM50" s="448"/>
      <c r="AN50" s="448"/>
      <c r="AO50" s="448"/>
      <c r="AP50" s="448"/>
      <c r="AQ50" s="448"/>
      <c r="AR50" s="448"/>
      <c r="AS50" s="448"/>
      <c r="AT50" s="448"/>
      <c r="AU50" s="448"/>
      <c r="AV50" s="448"/>
      <c r="AW50" s="448"/>
      <c r="AX50" s="448"/>
      <c r="AY50" s="448"/>
      <c r="AZ50" s="448"/>
      <c r="BA50" s="448"/>
      <c r="BB50" s="448"/>
      <c r="BC50" s="448"/>
      <c r="BD50" s="449"/>
      <c r="BE50" s="450">
        <v>0</v>
      </c>
      <c r="BF50" s="451"/>
      <c r="BG50" s="451"/>
      <c r="BH50" s="451"/>
      <c r="BI50" s="451"/>
      <c r="BJ50" s="451"/>
      <c r="BK50" s="451"/>
      <c r="BL50" s="451"/>
      <c r="BM50" s="451"/>
      <c r="BN50" s="451"/>
      <c r="BO50" s="451"/>
      <c r="BP50" s="452"/>
      <c r="BQ50" s="450">
        <v>0</v>
      </c>
      <c r="BR50" s="451"/>
      <c r="BS50" s="451"/>
      <c r="BT50" s="451"/>
      <c r="BU50" s="451"/>
      <c r="BV50" s="451"/>
      <c r="BW50" s="451"/>
      <c r="BX50" s="451"/>
      <c r="BY50" s="451"/>
      <c r="BZ50" s="451"/>
      <c r="CA50" s="451"/>
      <c r="CB50" s="452"/>
    </row>
    <row r="51" spans="1:85" ht="12.75" customHeight="1" x14ac:dyDescent="0.25">
      <c r="A51" s="429"/>
      <c r="B51" s="430"/>
      <c r="C51" s="430"/>
      <c r="D51" s="431"/>
      <c r="E51" s="456" t="s">
        <v>169</v>
      </c>
      <c r="F51" s="457"/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57"/>
      <c r="R51" s="457"/>
      <c r="S51" s="457"/>
      <c r="T51" s="457"/>
      <c r="U51" s="457"/>
      <c r="V51" s="457"/>
      <c r="W51" s="457"/>
      <c r="X51" s="457"/>
      <c r="Y51" s="457"/>
      <c r="Z51" s="457"/>
      <c r="AA51" s="457"/>
      <c r="AB51" s="457"/>
      <c r="AC51" s="457"/>
      <c r="AD51" s="457"/>
      <c r="AE51" s="457"/>
      <c r="AF51" s="457"/>
      <c r="AG51" s="457"/>
      <c r="AH51" s="457"/>
      <c r="AI51" s="457"/>
      <c r="AJ51" s="457"/>
      <c r="AK51" s="457"/>
      <c r="AL51" s="457"/>
      <c r="AM51" s="457"/>
      <c r="AN51" s="457"/>
      <c r="AO51" s="457"/>
      <c r="AP51" s="457"/>
      <c r="AQ51" s="457"/>
      <c r="AR51" s="457"/>
      <c r="AS51" s="457"/>
      <c r="AT51" s="457"/>
      <c r="AU51" s="457"/>
      <c r="AV51" s="457"/>
      <c r="AW51" s="457"/>
      <c r="AX51" s="457"/>
      <c r="AY51" s="457"/>
      <c r="AZ51" s="457"/>
      <c r="BA51" s="457"/>
      <c r="BB51" s="457"/>
      <c r="BC51" s="457"/>
      <c r="BD51" s="458"/>
      <c r="BE51" s="453"/>
      <c r="BF51" s="454"/>
      <c r="BG51" s="454"/>
      <c r="BH51" s="454"/>
      <c r="BI51" s="454"/>
      <c r="BJ51" s="454"/>
      <c r="BK51" s="454"/>
      <c r="BL51" s="454"/>
      <c r="BM51" s="454"/>
      <c r="BN51" s="454"/>
      <c r="BO51" s="454"/>
      <c r="BP51" s="455"/>
      <c r="BQ51" s="453"/>
      <c r="BR51" s="454"/>
      <c r="BS51" s="454"/>
      <c r="BT51" s="454"/>
      <c r="BU51" s="454"/>
      <c r="BV51" s="454"/>
      <c r="BW51" s="454"/>
      <c r="BX51" s="454"/>
      <c r="BY51" s="454"/>
      <c r="BZ51" s="454"/>
      <c r="CA51" s="454"/>
      <c r="CB51" s="455"/>
    </row>
    <row r="52" spans="1:85" x14ac:dyDescent="0.25">
      <c r="A52" s="386">
        <v>3</v>
      </c>
      <c r="B52" s="387"/>
      <c r="C52" s="387"/>
      <c r="D52" s="388"/>
      <c r="E52" s="462" t="s">
        <v>171</v>
      </c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3"/>
      <c r="AH52" s="463"/>
      <c r="AI52" s="463"/>
      <c r="AJ52" s="463"/>
      <c r="AK52" s="463"/>
      <c r="AL52" s="463"/>
      <c r="AM52" s="463"/>
      <c r="AN52" s="463"/>
      <c r="AO52" s="463"/>
      <c r="AP52" s="463"/>
      <c r="AQ52" s="463"/>
      <c r="AR52" s="463"/>
      <c r="AS52" s="463"/>
      <c r="AT52" s="463"/>
      <c r="AU52" s="463"/>
      <c r="AV52" s="463"/>
      <c r="AW52" s="463"/>
      <c r="AX52" s="463"/>
      <c r="AY52" s="463"/>
      <c r="AZ52" s="463"/>
      <c r="BA52" s="463"/>
      <c r="BB52" s="463"/>
      <c r="BC52" s="463"/>
      <c r="BD52" s="464"/>
      <c r="BE52" s="450">
        <f>BE34</f>
        <v>6393300</v>
      </c>
      <c r="BF52" s="451"/>
      <c r="BG52" s="451"/>
      <c r="BH52" s="451"/>
      <c r="BI52" s="451"/>
      <c r="BJ52" s="451"/>
      <c r="BK52" s="451"/>
      <c r="BL52" s="451"/>
      <c r="BM52" s="451"/>
      <c r="BN52" s="451"/>
      <c r="BO52" s="451"/>
      <c r="BP52" s="452"/>
      <c r="BQ52" s="450">
        <f>BE52*0.051</f>
        <v>326058.3</v>
      </c>
      <c r="BR52" s="451"/>
      <c r="BS52" s="451"/>
      <c r="BT52" s="451"/>
      <c r="BU52" s="451"/>
      <c r="BV52" s="451"/>
      <c r="BW52" s="451"/>
      <c r="BX52" s="451"/>
      <c r="BY52" s="451"/>
      <c r="BZ52" s="451"/>
      <c r="CA52" s="451"/>
      <c r="CB52" s="452"/>
    </row>
    <row r="53" spans="1:85" x14ac:dyDescent="0.25">
      <c r="A53" s="429"/>
      <c r="B53" s="430"/>
      <c r="C53" s="430"/>
      <c r="D53" s="431"/>
      <c r="E53" s="432" t="s">
        <v>172</v>
      </c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3"/>
      <c r="AG53" s="433"/>
      <c r="AH53" s="433"/>
      <c r="AI53" s="433"/>
      <c r="AJ53" s="433"/>
      <c r="AK53" s="433"/>
      <c r="AL53" s="433"/>
      <c r="AM53" s="433"/>
      <c r="AN53" s="433"/>
      <c r="AO53" s="433"/>
      <c r="AP53" s="433"/>
      <c r="AQ53" s="433"/>
      <c r="AR53" s="433"/>
      <c r="AS53" s="433"/>
      <c r="AT53" s="433"/>
      <c r="AU53" s="433"/>
      <c r="AV53" s="433"/>
      <c r="AW53" s="433"/>
      <c r="AX53" s="433"/>
      <c r="AY53" s="433"/>
      <c r="AZ53" s="433"/>
      <c r="BA53" s="433"/>
      <c r="BB53" s="433"/>
      <c r="BC53" s="433"/>
      <c r="BD53" s="434"/>
      <c r="BE53" s="453"/>
      <c r="BF53" s="454"/>
      <c r="BG53" s="454"/>
      <c r="BH53" s="454"/>
      <c r="BI53" s="454"/>
      <c r="BJ53" s="454"/>
      <c r="BK53" s="454"/>
      <c r="BL53" s="454"/>
      <c r="BM53" s="454"/>
      <c r="BN53" s="454"/>
      <c r="BO53" s="454"/>
      <c r="BP53" s="455"/>
      <c r="BQ53" s="453"/>
      <c r="BR53" s="454"/>
      <c r="BS53" s="454"/>
      <c r="BT53" s="454"/>
      <c r="BU53" s="454"/>
      <c r="BV53" s="454"/>
      <c r="BW53" s="454"/>
      <c r="BX53" s="454"/>
      <c r="BY53" s="454"/>
      <c r="BZ53" s="454"/>
      <c r="CA53" s="454"/>
      <c r="CB53" s="455"/>
    </row>
    <row r="54" spans="1:85" x14ac:dyDescent="0.25">
      <c r="A54" s="407"/>
      <c r="B54" s="408"/>
      <c r="C54" s="408"/>
      <c r="D54" s="409"/>
      <c r="E54" s="413" t="s">
        <v>120</v>
      </c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4"/>
      <c r="AG54" s="414"/>
      <c r="AH54" s="414"/>
      <c r="AI54" s="414"/>
      <c r="AJ54" s="414"/>
      <c r="AK54" s="414"/>
      <c r="AL54" s="414"/>
      <c r="AM54" s="414"/>
      <c r="AN54" s="414"/>
      <c r="AO54" s="414"/>
      <c r="AP54" s="414"/>
      <c r="AQ54" s="414"/>
      <c r="AR54" s="414"/>
      <c r="AS54" s="414"/>
      <c r="AT54" s="414"/>
      <c r="AU54" s="414"/>
      <c r="AV54" s="414"/>
      <c r="AW54" s="414"/>
      <c r="AX54" s="414"/>
      <c r="AY54" s="414"/>
      <c r="AZ54" s="414"/>
      <c r="BA54" s="414"/>
      <c r="BB54" s="414"/>
      <c r="BC54" s="414"/>
      <c r="BD54" s="415"/>
      <c r="BE54" s="407" t="s">
        <v>9</v>
      </c>
      <c r="BF54" s="408"/>
      <c r="BG54" s="408"/>
      <c r="BH54" s="408"/>
      <c r="BI54" s="408"/>
      <c r="BJ54" s="408"/>
      <c r="BK54" s="408"/>
      <c r="BL54" s="408"/>
      <c r="BM54" s="408"/>
      <c r="BN54" s="408"/>
      <c r="BO54" s="408"/>
      <c r="BP54" s="409"/>
      <c r="BQ54" s="419">
        <f>BQ52+BQ39+BQ33</f>
        <v>1930800</v>
      </c>
      <c r="BR54" s="420"/>
      <c r="BS54" s="420"/>
      <c r="BT54" s="420"/>
      <c r="BU54" s="420"/>
      <c r="BV54" s="420"/>
      <c r="BW54" s="420"/>
      <c r="BX54" s="420"/>
      <c r="BY54" s="420"/>
      <c r="BZ54" s="420"/>
      <c r="CA54" s="420"/>
      <c r="CB54" s="421"/>
    </row>
    <row r="55" spans="1:85" x14ac:dyDescent="0.25">
      <c r="A55" s="407"/>
      <c r="B55" s="408"/>
      <c r="C55" s="408"/>
      <c r="D55" s="409"/>
      <c r="E55" s="422" t="s">
        <v>121</v>
      </c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3"/>
      <c r="AF55" s="423"/>
      <c r="AG55" s="423"/>
      <c r="AH55" s="423"/>
      <c r="AI55" s="423"/>
      <c r="AJ55" s="423"/>
      <c r="AK55" s="423"/>
      <c r="AL55" s="423"/>
      <c r="AM55" s="423"/>
      <c r="AN55" s="423"/>
      <c r="AO55" s="423"/>
      <c r="AP55" s="423"/>
      <c r="AQ55" s="423"/>
      <c r="AR55" s="423"/>
      <c r="AS55" s="423"/>
      <c r="AT55" s="423"/>
      <c r="AU55" s="423"/>
      <c r="AV55" s="423"/>
      <c r="AW55" s="423"/>
      <c r="AX55" s="423"/>
      <c r="AY55" s="423"/>
      <c r="AZ55" s="423"/>
      <c r="BA55" s="423"/>
      <c r="BB55" s="423"/>
      <c r="BC55" s="423"/>
      <c r="BD55" s="424"/>
      <c r="BE55" s="407" t="s">
        <v>9</v>
      </c>
      <c r="BF55" s="408"/>
      <c r="BG55" s="408"/>
      <c r="BH55" s="408"/>
      <c r="BI55" s="408"/>
      <c r="BJ55" s="408"/>
      <c r="BK55" s="408"/>
      <c r="BL55" s="408"/>
      <c r="BM55" s="408"/>
      <c r="BN55" s="408"/>
      <c r="BO55" s="408"/>
      <c r="BP55" s="409"/>
      <c r="BQ55" s="416">
        <f>BQ54</f>
        <v>1930800</v>
      </c>
      <c r="BR55" s="417"/>
      <c r="BS55" s="417"/>
      <c r="BT55" s="417"/>
      <c r="BU55" s="417"/>
      <c r="BV55" s="417"/>
      <c r="BW55" s="417"/>
      <c r="BX55" s="417"/>
      <c r="BY55" s="417"/>
      <c r="BZ55" s="417"/>
      <c r="CA55" s="417"/>
      <c r="CB55" s="418"/>
      <c r="CG55" s="33">
        <f>2540000-BQ54</f>
        <v>609200</v>
      </c>
    </row>
    <row r="56" spans="1:85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85" s="31" customFormat="1" ht="10.199999999999999" x14ac:dyDescent="0.2">
      <c r="A57" s="474" t="s">
        <v>173</v>
      </c>
      <c r="B57" s="474"/>
      <c r="C57" s="474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474"/>
      <c r="Q57" s="474"/>
      <c r="R57" s="474"/>
      <c r="S57" s="474"/>
      <c r="T57" s="474"/>
      <c r="U57" s="474"/>
      <c r="V57" s="474"/>
      <c r="W57" s="474"/>
      <c r="X57" s="474"/>
      <c r="Y57" s="474"/>
      <c r="Z57" s="474"/>
      <c r="AA57" s="474"/>
      <c r="AB57" s="474"/>
      <c r="AC57" s="474"/>
      <c r="AD57" s="474"/>
      <c r="AE57" s="474"/>
      <c r="AF57" s="474"/>
      <c r="AG57" s="474"/>
      <c r="AH57" s="474"/>
      <c r="AI57" s="474"/>
      <c r="AJ57" s="474"/>
      <c r="AK57" s="474"/>
      <c r="AL57" s="474"/>
      <c r="AM57" s="474"/>
      <c r="AN57" s="474"/>
      <c r="AO57" s="474"/>
      <c r="AP57" s="474"/>
      <c r="AQ57" s="474"/>
      <c r="AR57" s="474"/>
      <c r="AS57" s="474"/>
      <c r="AT57" s="474"/>
      <c r="AU57" s="474"/>
      <c r="AV57" s="474"/>
      <c r="AW57" s="474"/>
      <c r="AX57" s="474"/>
      <c r="AY57" s="474"/>
      <c r="AZ57" s="474"/>
      <c r="BA57" s="474"/>
      <c r="BB57" s="474"/>
      <c r="BC57" s="474"/>
      <c r="BD57" s="474"/>
      <c r="BE57" s="474"/>
      <c r="BF57" s="474"/>
      <c r="BG57" s="474"/>
      <c r="BH57" s="474"/>
      <c r="BI57" s="474"/>
      <c r="BJ57" s="474"/>
      <c r="BK57" s="474"/>
      <c r="BL57" s="474"/>
      <c r="BM57" s="474"/>
      <c r="BN57" s="474"/>
      <c r="BO57" s="474"/>
      <c r="BP57" s="474"/>
      <c r="BQ57" s="474"/>
      <c r="BR57" s="474"/>
      <c r="BS57" s="474"/>
      <c r="BT57" s="474"/>
      <c r="BU57" s="474"/>
      <c r="BV57" s="474"/>
      <c r="BW57" s="474"/>
      <c r="BX57" s="474"/>
      <c r="BY57" s="474"/>
      <c r="BZ57" s="474"/>
      <c r="CA57" s="474"/>
      <c r="CB57" s="474"/>
    </row>
    <row r="58" spans="1:85" s="31" customFormat="1" ht="10.199999999999999" x14ac:dyDescent="0.2">
      <c r="A58" s="474"/>
      <c r="B58" s="474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474"/>
      <c r="AC58" s="474"/>
      <c r="AD58" s="474"/>
      <c r="AE58" s="474"/>
      <c r="AF58" s="474"/>
      <c r="AG58" s="474"/>
      <c r="AH58" s="474"/>
      <c r="AI58" s="474"/>
      <c r="AJ58" s="474"/>
      <c r="AK58" s="474"/>
      <c r="AL58" s="474"/>
      <c r="AM58" s="474"/>
      <c r="AN58" s="474"/>
      <c r="AO58" s="474"/>
      <c r="AP58" s="474"/>
      <c r="AQ58" s="474"/>
      <c r="AR58" s="474"/>
      <c r="AS58" s="474"/>
      <c r="AT58" s="474"/>
      <c r="AU58" s="474"/>
      <c r="AV58" s="474"/>
      <c r="AW58" s="474"/>
      <c r="AX58" s="474"/>
      <c r="AY58" s="474"/>
      <c r="AZ58" s="474"/>
      <c r="BA58" s="474"/>
      <c r="BB58" s="474"/>
      <c r="BC58" s="474"/>
      <c r="BD58" s="474"/>
      <c r="BE58" s="474"/>
      <c r="BF58" s="474"/>
      <c r="BG58" s="474"/>
      <c r="BH58" s="474"/>
      <c r="BI58" s="474"/>
      <c r="BJ58" s="474"/>
      <c r="BK58" s="474"/>
      <c r="BL58" s="474"/>
      <c r="BM58" s="474"/>
      <c r="BN58" s="474"/>
      <c r="BO58" s="474"/>
      <c r="BP58" s="474"/>
      <c r="BQ58" s="474"/>
      <c r="BR58" s="474"/>
      <c r="BS58" s="474"/>
      <c r="BT58" s="474"/>
      <c r="BU58" s="474"/>
      <c r="BV58" s="474"/>
      <c r="BW58" s="474"/>
      <c r="BX58" s="474"/>
      <c r="BY58" s="474"/>
      <c r="BZ58" s="474"/>
      <c r="CA58" s="474"/>
      <c r="CB58" s="474"/>
    </row>
    <row r="59" spans="1:85" s="31" customFormat="1" ht="10.199999999999999" x14ac:dyDescent="0.2">
      <c r="A59" s="474"/>
      <c r="B59" s="474"/>
      <c r="C59" s="474"/>
      <c r="D59" s="474"/>
      <c r="E59" s="474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4"/>
      <c r="T59" s="474"/>
      <c r="U59" s="474"/>
      <c r="V59" s="474"/>
      <c r="W59" s="474"/>
      <c r="X59" s="474"/>
      <c r="Y59" s="474"/>
      <c r="Z59" s="474"/>
      <c r="AA59" s="474"/>
      <c r="AB59" s="474"/>
      <c r="AC59" s="474"/>
      <c r="AD59" s="474"/>
      <c r="AE59" s="474"/>
      <c r="AF59" s="474"/>
      <c r="AG59" s="474"/>
      <c r="AH59" s="474"/>
      <c r="AI59" s="474"/>
      <c r="AJ59" s="474"/>
      <c r="AK59" s="474"/>
      <c r="AL59" s="474"/>
      <c r="AM59" s="474"/>
      <c r="AN59" s="474"/>
      <c r="AO59" s="474"/>
      <c r="AP59" s="474"/>
      <c r="AQ59" s="474"/>
      <c r="AR59" s="474"/>
      <c r="AS59" s="474"/>
      <c r="AT59" s="474"/>
      <c r="AU59" s="474"/>
      <c r="AV59" s="474"/>
      <c r="AW59" s="474"/>
      <c r="AX59" s="474"/>
      <c r="AY59" s="474"/>
      <c r="AZ59" s="474"/>
      <c r="BA59" s="474"/>
      <c r="BB59" s="474"/>
      <c r="BC59" s="474"/>
      <c r="BD59" s="474"/>
      <c r="BE59" s="474"/>
      <c r="BF59" s="474"/>
      <c r="BG59" s="474"/>
      <c r="BH59" s="474"/>
      <c r="BI59" s="474"/>
      <c r="BJ59" s="474"/>
      <c r="BK59" s="474"/>
      <c r="BL59" s="474"/>
      <c r="BM59" s="474"/>
      <c r="BN59" s="474"/>
      <c r="BO59" s="474"/>
      <c r="BP59" s="474"/>
      <c r="BQ59" s="474"/>
      <c r="BR59" s="474"/>
      <c r="BS59" s="474"/>
      <c r="BT59" s="474"/>
      <c r="BU59" s="474"/>
      <c r="BV59" s="474"/>
      <c r="BW59" s="474"/>
      <c r="BX59" s="474"/>
      <c r="BY59" s="474"/>
      <c r="BZ59" s="474"/>
      <c r="CA59" s="474"/>
      <c r="CB59" s="474"/>
    </row>
  </sheetData>
  <mergeCells count="190">
    <mergeCell ref="A57:CB59"/>
    <mergeCell ref="A54:D54"/>
    <mergeCell ref="E54:BD54"/>
    <mergeCell ref="BE54:BP54"/>
    <mergeCell ref="BQ54:CB54"/>
    <mergeCell ref="A55:D55"/>
    <mergeCell ref="E55:BD55"/>
    <mergeCell ref="BE55:BP55"/>
    <mergeCell ref="BQ55:CB55"/>
    <mergeCell ref="A50:D51"/>
    <mergeCell ref="E50:BD50"/>
    <mergeCell ref="BE50:BP51"/>
    <mergeCell ref="BQ50:CB51"/>
    <mergeCell ref="E51:BD51"/>
    <mergeCell ref="A52:D53"/>
    <mergeCell ref="E52:BD52"/>
    <mergeCell ref="BE52:BP53"/>
    <mergeCell ref="BQ52:CB53"/>
    <mergeCell ref="E53:BD53"/>
    <mergeCell ref="A46:D47"/>
    <mergeCell ref="E46:BD46"/>
    <mergeCell ref="BE46:BP47"/>
    <mergeCell ref="BQ46:CB47"/>
    <mergeCell ref="E47:BD47"/>
    <mergeCell ref="A48:D49"/>
    <mergeCell ref="E48:BD48"/>
    <mergeCell ref="BE48:BP49"/>
    <mergeCell ref="BQ48:CB49"/>
    <mergeCell ref="E49:BD49"/>
    <mergeCell ref="E43:BD43"/>
    <mergeCell ref="A44:D45"/>
    <mergeCell ref="E44:BD44"/>
    <mergeCell ref="BE44:BP45"/>
    <mergeCell ref="BQ44:CB45"/>
    <mergeCell ref="E45:BD45"/>
    <mergeCell ref="A39:D40"/>
    <mergeCell ref="E39:BD39"/>
    <mergeCell ref="BE39:BP40"/>
    <mergeCell ref="BQ39:CB40"/>
    <mergeCell ref="E40:BD40"/>
    <mergeCell ref="A41:D43"/>
    <mergeCell ref="E41:BD41"/>
    <mergeCell ref="BE41:BP43"/>
    <mergeCell ref="BQ41:CB43"/>
    <mergeCell ref="E42:BD42"/>
    <mergeCell ref="A36:D36"/>
    <mergeCell ref="E36:BD36"/>
    <mergeCell ref="BE36:BP36"/>
    <mergeCell ref="BQ36:CB36"/>
    <mergeCell ref="A37:D38"/>
    <mergeCell ref="E37:BD37"/>
    <mergeCell ref="BE37:BP38"/>
    <mergeCell ref="BQ37:CB38"/>
    <mergeCell ref="E38:BD38"/>
    <mergeCell ref="A33:D33"/>
    <mergeCell ref="E33:BD33"/>
    <mergeCell ref="BE33:BP33"/>
    <mergeCell ref="BQ33:CB33"/>
    <mergeCell ref="A34:D35"/>
    <mergeCell ref="E34:BD34"/>
    <mergeCell ref="BE34:BP35"/>
    <mergeCell ref="BQ34:CB35"/>
    <mergeCell ref="E35:BD35"/>
    <mergeCell ref="A31:D31"/>
    <mergeCell ref="E31:BD31"/>
    <mergeCell ref="BE31:BP31"/>
    <mergeCell ref="BQ31:CB31"/>
    <mergeCell ref="A32:D32"/>
    <mergeCell ref="E32:BD32"/>
    <mergeCell ref="BE32:BP32"/>
    <mergeCell ref="BQ32:CB32"/>
    <mergeCell ref="A29:D29"/>
    <mergeCell ref="E29:BD29"/>
    <mergeCell ref="BE29:BP29"/>
    <mergeCell ref="BQ29:CB29"/>
    <mergeCell ref="A30:D30"/>
    <mergeCell ref="E30:BD30"/>
    <mergeCell ref="BE30:BP30"/>
    <mergeCell ref="BQ30:CB30"/>
    <mergeCell ref="A24:CB24"/>
    <mergeCell ref="A25:CB25"/>
    <mergeCell ref="A26:CB26"/>
    <mergeCell ref="A28:D28"/>
    <mergeCell ref="E28:BD28"/>
    <mergeCell ref="BE28:BP28"/>
    <mergeCell ref="BQ28:CB28"/>
    <mergeCell ref="A22:D22"/>
    <mergeCell ref="E22:AI22"/>
    <mergeCell ref="AJ22:AT22"/>
    <mergeCell ref="AU22:BD22"/>
    <mergeCell ref="BE22:BO22"/>
    <mergeCell ref="BP22:CB22"/>
    <mergeCell ref="A21:D21"/>
    <mergeCell ref="E21:AI21"/>
    <mergeCell ref="AJ21:AT21"/>
    <mergeCell ref="AU21:BD21"/>
    <mergeCell ref="BE21:BO21"/>
    <mergeCell ref="BP21:CB21"/>
    <mergeCell ref="A20:D20"/>
    <mergeCell ref="E20:AI20"/>
    <mergeCell ref="AJ20:AT20"/>
    <mergeCell ref="AU20:BD20"/>
    <mergeCell ref="BE20:BO20"/>
    <mergeCell ref="BP20:CB20"/>
    <mergeCell ref="A19:D19"/>
    <mergeCell ref="E19:AI19"/>
    <mergeCell ref="AJ19:AT19"/>
    <mergeCell ref="AU19:BD19"/>
    <mergeCell ref="BE19:BO19"/>
    <mergeCell ref="BP19:CB19"/>
    <mergeCell ref="A18:D18"/>
    <mergeCell ref="E18:AI18"/>
    <mergeCell ref="AJ18:AT18"/>
    <mergeCell ref="AU18:BD18"/>
    <mergeCell ref="BE18:BO18"/>
    <mergeCell ref="BP18:CB18"/>
    <mergeCell ref="A17:D17"/>
    <mergeCell ref="E17:AI17"/>
    <mergeCell ref="AJ17:AT17"/>
    <mergeCell ref="AU17:BD17"/>
    <mergeCell ref="BE17:BO17"/>
    <mergeCell ref="BP17:CB17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2:CB12"/>
    <mergeCell ref="A14:D14"/>
    <mergeCell ref="E14:AI14"/>
    <mergeCell ref="AJ14:AT14"/>
    <mergeCell ref="AU14:BD14"/>
    <mergeCell ref="BE14:BO14"/>
    <mergeCell ref="BP14:CB14"/>
    <mergeCell ref="A10:D10"/>
    <mergeCell ref="E10:AI10"/>
    <mergeCell ref="AJ10:AW10"/>
    <mergeCell ref="AX10:BF10"/>
    <mergeCell ref="BG10:BO10"/>
    <mergeCell ref="BP10:CB10"/>
    <mergeCell ref="A9:D9"/>
    <mergeCell ref="E9:AI9"/>
    <mergeCell ref="AJ9:AW9"/>
    <mergeCell ref="AX9:BF9"/>
    <mergeCell ref="BG9:BO9"/>
    <mergeCell ref="BP9:CB9"/>
    <mergeCell ref="A8:D8"/>
    <mergeCell ref="E8:AI8"/>
    <mergeCell ref="AJ8:AW8"/>
    <mergeCell ref="AX8:BF8"/>
    <mergeCell ref="BG8:BO8"/>
    <mergeCell ref="BP8:CB8"/>
    <mergeCell ref="A7:D7"/>
    <mergeCell ref="E7:AI7"/>
    <mergeCell ref="AJ7:AW7"/>
    <mergeCell ref="AX7:BF7"/>
    <mergeCell ref="BG7:BO7"/>
    <mergeCell ref="BP7:CB7"/>
    <mergeCell ref="A6:D6"/>
    <mergeCell ref="E6:AI6"/>
    <mergeCell ref="AJ6:AW6"/>
    <mergeCell ref="AX6:BF6"/>
    <mergeCell ref="BG6:BO6"/>
    <mergeCell ref="BP6:CB6"/>
    <mergeCell ref="A5:D5"/>
    <mergeCell ref="E5:AI5"/>
    <mergeCell ref="AJ5:AW5"/>
    <mergeCell ref="AX5:BF5"/>
    <mergeCell ref="BG5:BO5"/>
    <mergeCell ref="BP5:CB5"/>
    <mergeCell ref="A4:D4"/>
    <mergeCell ref="E4:AI4"/>
    <mergeCell ref="AJ4:AW4"/>
    <mergeCell ref="AX4:BF4"/>
    <mergeCell ref="BG4:BO4"/>
    <mergeCell ref="BP4:CB4"/>
    <mergeCell ref="A1:CB1"/>
    <mergeCell ref="A3:D3"/>
    <mergeCell ref="E3:AI3"/>
    <mergeCell ref="AJ3:AW3"/>
    <mergeCell ref="AX3:BF3"/>
    <mergeCell ref="BG3:BO3"/>
    <mergeCell ref="BP3:CB3"/>
  </mergeCells>
  <pageMargins left="0.78740157480314965" right="0.39370078740157483" top="0.59055118110236227" bottom="0.39370078740157483" header="0.27559055118110237" footer="0.27559055118110237"/>
  <pageSetup paperSize="9" scale="90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G59"/>
  <sheetViews>
    <sheetView zoomScaleNormal="100" workbookViewId="0">
      <selection activeCell="A27" sqref="A27"/>
    </sheetView>
  </sheetViews>
  <sheetFormatPr defaultColWidth="1.109375" defaultRowHeight="13.2" x14ac:dyDescent="0.25"/>
  <cols>
    <col min="1" max="84" width="1.109375" style="26"/>
    <col min="85" max="85" width="9.6640625" style="26" bestFit="1" customWidth="1"/>
    <col min="86" max="16384" width="1.109375" style="26"/>
  </cols>
  <sheetData>
    <row r="1" spans="1:80" s="23" customFormat="1" ht="31.5" customHeight="1" x14ac:dyDescent="0.3">
      <c r="A1" s="428" t="s">
        <v>495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8"/>
      <c r="BP1" s="428"/>
      <c r="BQ1" s="428"/>
      <c r="BR1" s="428"/>
      <c r="BS1" s="428"/>
      <c r="BT1" s="428"/>
      <c r="BU1" s="428"/>
      <c r="BV1" s="428"/>
      <c r="BW1" s="428"/>
      <c r="BX1" s="428"/>
      <c r="BY1" s="428"/>
      <c r="BZ1" s="428"/>
      <c r="CA1" s="428"/>
      <c r="CB1" s="428"/>
    </row>
    <row r="2" spans="1:80" s="27" customFormat="1" ht="7.8" x14ac:dyDescent="0.15"/>
    <row r="3" spans="1:80" x14ac:dyDescent="0.25">
      <c r="A3" s="386" t="s">
        <v>88</v>
      </c>
      <c r="B3" s="387"/>
      <c r="C3" s="387"/>
      <c r="D3" s="388"/>
      <c r="E3" s="386" t="s">
        <v>122</v>
      </c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8"/>
      <c r="AJ3" s="386" t="s">
        <v>123</v>
      </c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8"/>
      <c r="AX3" s="386" t="s">
        <v>124</v>
      </c>
      <c r="AY3" s="387"/>
      <c r="AZ3" s="387"/>
      <c r="BA3" s="387"/>
      <c r="BB3" s="387"/>
      <c r="BC3" s="387"/>
      <c r="BD3" s="387"/>
      <c r="BE3" s="387"/>
      <c r="BF3" s="388"/>
      <c r="BG3" s="386" t="s">
        <v>124</v>
      </c>
      <c r="BH3" s="387"/>
      <c r="BI3" s="387"/>
      <c r="BJ3" s="387"/>
      <c r="BK3" s="387"/>
      <c r="BL3" s="387"/>
      <c r="BM3" s="387"/>
      <c r="BN3" s="387"/>
      <c r="BO3" s="388"/>
      <c r="BP3" s="386" t="s">
        <v>78</v>
      </c>
      <c r="BQ3" s="387"/>
      <c r="BR3" s="387"/>
      <c r="BS3" s="387"/>
      <c r="BT3" s="387"/>
      <c r="BU3" s="387"/>
      <c r="BV3" s="387"/>
      <c r="BW3" s="387"/>
      <c r="BX3" s="387"/>
      <c r="BY3" s="387"/>
      <c r="BZ3" s="387"/>
      <c r="CA3" s="387"/>
      <c r="CB3" s="388"/>
    </row>
    <row r="4" spans="1:80" x14ac:dyDescent="0.25">
      <c r="A4" s="383" t="s">
        <v>95</v>
      </c>
      <c r="B4" s="384"/>
      <c r="C4" s="384"/>
      <c r="D4" s="385"/>
      <c r="E4" s="383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5"/>
      <c r="AJ4" s="383" t="s">
        <v>125</v>
      </c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5"/>
      <c r="AX4" s="383" t="s">
        <v>126</v>
      </c>
      <c r="AY4" s="384"/>
      <c r="AZ4" s="384"/>
      <c r="BA4" s="384"/>
      <c r="BB4" s="384"/>
      <c r="BC4" s="384"/>
      <c r="BD4" s="384"/>
      <c r="BE4" s="384"/>
      <c r="BF4" s="385"/>
      <c r="BG4" s="383" t="s">
        <v>127</v>
      </c>
      <c r="BH4" s="384"/>
      <c r="BI4" s="384"/>
      <c r="BJ4" s="384"/>
      <c r="BK4" s="384"/>
      <c r="BL4" s="384"/>
      <c r="BM4" s="384"/>
      <c r="BN4" s="384"/>
      <c r="BO4" s="385"/>
      <c r="BP4" s="383" t="s">
        <v>128</v>
      </c>
      <c r="BQ4" s="384"/>
      <c r="BR4" s="384"/>
      <c r="BS4" s="384"/>
      <c r="BT4" s="384"/>
      <c r="BU4" s="384"/>
      <c r="BV4" s="384"/>
      <c r="BW4" s="384"/>
      <c r="BX4" s="384"/>
      <c r="BY4" s="384"/>
      <c r="BZ4" s="384"/>
      <c r="CA4" s="384"/>
      <c r="CB4" s="385"/>
    </row>
    <row r="5" spans="1:80" x14ac:dyDescent="0.25">
      <c r="A5" s="383"/>
      <c r="B5" s="384"/>
      <c r="C5" s="384"/>
      <c r="D5" s="385"/>
      <c r="E5" s="383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5"/>
      <c r="AJ5" s="383" t="s">
        <v>129</v>
      </c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5"/>
      <c r="AX5" s="383" t="s">
        <v>130</v>
      </c>
      <c r="AY5" s="384"/>
      <c r="AZ5" s="384"/>
      <c r="BA5" s="384"/>
      <c r="BB5" s="384"/>
      <c r="BC5" s="384"/>
      <c r="BD5" s="384"/>
      <c r="BE5" s="384"/>
      <c r="BF5" s="385"/>
      <c r="BG5" s="383"/>
      <c r="BH5" s="384"/>
      <c r="BI5" s="384"/>
      <c r="BJ5" s="384"/>
      <c r="BK5" s="384"/>
      <c r="BL5" s="384"/>
      <c r="BM5" s="384"/>
      <c r="BN5" s="384"/>
      <c r="BO5" s="385"/>
      <c r="BP5" s="383"/>
      <c r="BQ5" s="384"/>
      <c r="BR5" s="384"/>
      <c r="BS5" s="384"/>
      <c r="BT5" s="384"/>
      <c r="BU5" s="384"/>
      <c r="BV5" s="384"/>
      <c r="BW5" s="384"/>
      <c r="BX5" s="384"/>
      <c r="BY5" s="384"/>
      <c r="BZ5" s="384"/>
      <c r="CA5" s="384"/>
      <c r="CB5" s="385"/>
    </row>
    <row r="6" spans="1:80" x14ac:dyDescent="0.25">
      <c r="A6" s="429"/>
      <c r="B6" s="430"/>
      <c r="C6" s="430"/>
      <c r="D6" s="431"/>
      <c r="E6" s="429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1"/>
      <c r="AJ6" s="429" t="s">
        <v>131</v>
      </c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1"/>
      <c r="AX6" s="429"/>
      <c r="AY6" s="430"/>
      <c r="AZ6" s="430"/>
      <c r="BA6" s="430"/>
      <c r="BB6" s="430"/>
      <c r="BC6" s="430"/>
      <c r="BD6" s="430"/>
      <c r="BE6" s="430"/>
      <c r="BF6" s="431"/>
      <c r="BG6" s="429"/>
      <c r="BH6" s="430"/>
      <c r="BI6" s="430"/>
      <c r="BJ6" s="430"/>
      <c r="BK6" s="430"/>
      <c r="BL6" s="430"/>
      <c r="BM6" s="430"/>
      <c r="BN6" s="430"/>
      <c r="BO6" s="431"/>
      <c r="BP6" s="429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  <c r="CB6" s="431"/>
    </row>
    <row r="7" spans="1:80" x14ac:dyDescent="0.25">
      <c r="A7" s="429">
        <v>1</v>
      </c>
      <c r="B7" s="430"/>
      <c r="C7" s="430"/>
      <c r="D7" s="431"/>
      <c r="E7" s="429">
        <v>2</v>
      </c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1"/>
      <c r="AJ7" s="429">
        <v>3</v>
      </c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1"/>
      <c r="AX7" s="429">
        <v>4</v>
      </c>
      <c r="AY7" s="430"/>
      <c r="AZ7" s="430"/>
      <c r="BA7" s="430"/>
      <c r="BB7" s="430"/>
      <c r="BC7" s="430"/>
      <c r="BD7" s="430"/>
      <c r="BE7" s="430"/>
      <c r="BF7" s="431"/>
      <c r="BG7" s="429">
        <v>5</v>
      </c>
      <c r="BH7" s="430"/>
      <c r="BI7" s="430"/>
      <c r="BJ7" s="430"/>
      <c r="BK7" s="430"/>
      <c r="BL7" s="430"/>
      <c r="BM7" s="430"/>
      <c r="BN7" s="430"/>
      <c r="BO7" s="431"/>
      <c r="BP7" s="429">
        <v>6</v>
      </c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  <c r="CB7" s="431"/>
    </row>
    <row r="8" spans="1:80" x14ac:dyDescent="0.25">
      <c r="A8" s="432"/>
      <c r="B8" s="433"/>
      <c r="C8" s="433"/>
      <c r="D8" s="434"/>
      <c r="E8" s="432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4"/>
      <c r="AJ8" s="435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7"/>
      <c r="AX8" s="435"/>
      <c r="AY8" s="436"/>
      <c r="AZ8" s="436"/>
      <c r="BA8" s="436"/>
      <c r="BB8" s="436"/>
      <c r="BC8" s="436"/>
      <c r="BD8" s="436"/>
      <c r="BE8" s="436"/>
      <c r="BF8" s="437"/>
      <c r="BG8" s="435"/>
      <c r="BH8" s="436"/>
      <c r="BI8" s="436"/>
      <c r="BJ8" s="436"/>
      <c r="BK8" s="436"/>
      <c r="BL8" s="436"/>
      <c r="BM8" s="436"/>
      <c r="BN8" s="436"/>
      <c r="BO8" s="437"/>
      <c r="BP8" s="435"/>
      <c r="BQ8" s="436"/>
      <c r="BR8" s="436"/>
      <c r="BS8" s="436"/>
      <c r="BT8" s="436"/>
      <c r="BU8" s="436"/>
      <c r="BV8" s="436"/>
      <c r="BW8" s="436"/>
      <c r="BX8" s="436"/>
      <c r="BY8" s="436"/>
      <c r="BZ8" s="436"/>
      <c r="CA8" s="436"/>
      <c r="CB8" s="437"/>
    </row>
    <row r="9" spans="1:80" x14ac:dyDescent="0.25">
      <c r="A9" s="432"/>
      <c r="B9" s="433"/>
      <c r="C9" s="433"/>
      <c r="D9" s="434"/>
      <c r="E9" s="432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4"/>
      <c r="AJ9" s="435"/>
      <c r="AK9" s="436"/>
      <c r="AL9" s="436"/>
      <c r="AM9" s="436"/>
      <c r="AN9" s="436"/>
      <c r="AO9" s="436"/>
      <c r="AP9" s="436"/>
      <c r="AQ9" s="436"/>
      <c r="AR9" s="436"/>
      <c r="AS9" s="436"/>
      <c r="AT9" s="436"/>
      <c r="AU9" s="436"/>
      <c r="AV9" s="436"/>
      <c r="AW9" s="437"/>
      <c r="AX9" s="435"/>
      <c r="AY9" s="436"/>
      <c r="AZ9" s="436"/>
      <c r="BA9" s="436"/>
      <c r="BB9" s="436"/>
      <c r="BC9" s="436"/>
      <c r="BD9" s="436"/>
      <c r="BE9" s="436"/>
      <c r="BF9" s="437"/>
      <c r="BG9" s="435"/>
      <c r="BH9" s="436"/>
      <c r="BI9" s="436"/>
      <c r="BJ9" s="436"/>
      <c r="BK9" s="436"/>
      <c r="BL9" s="436"/>
      <c r="BM9" s="436"/>
      <c r="BN9" s="436"/>
      <c r="BO9" s="437"/>
      <c r="BP9" s="435"/>
      <c r="BQ9" s="436"/>
      <c r="BR9" s="436"/>
      <c r="BS9" s="436"/>
      <c r="BT9" s="436"/>
      <c r="BU9" s="436"/>
      <c r="BV9" s="436"/>
      <c r="BW9" s="436"/>
      <c r="BX9" s="436"/>
      <c r="BY9" s="436"/>
      <c r="BZ9" s="436"/>
      <c r="CA9" s="436"/>
      <c r="CB9" s="437"/>
    </row>
    <row r="10" spans="1:80" x14ac:dyDescent="0.25">
      <c r="A10" s="432"/>
      <c r="B10" s="433"/>
      <c r="C10" s="433"/>
      <c r="D10" s="434"/>
      <c r="E10" s="413" t="s">
        <v>120</v>
      </c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5"/>
      <c r="AJ10" s="425" t="s">
        <v>9</v>
      </c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7"/>
      <c r="AX10" s="425" t="s">
        <v>9</v>
      </c>
      <c r="AY10" s="426"/>
      <c r="AZ10" s="426"/>
      <c r="BA10" s="426"/>
      <c r="BB10" s="426"/>
      <c r="BC10" s="426"/>
      <c r="BD10" s="426"/>
      <c r="BE10" s="426"/>
      <c r="BF10" s="427"/>
      <c r="BG10" s="425" t="s">
        <v>9</v>
      </c>
      <c r="BH10" s="426"/>
      <c r="BI10" s="426"/>
      <c r="BJ10" s="426"/>
      <c r="BK10" s="426"/>
      <c r="BL10" s="426"/>
      <c r="BM10" s="426"/>
      <c r="BN10" s="426"/>
      <c r="BO10" s="427"/>
      <c r="BP10" s="435">
        <v>0</v>
      </c>
      <c r="BQ10" s="436"/>
      <c r="BR10" s="436"/>
      <c r="BS10" s="436"/>
      <c r="BT10" s="436"/>
      <c r="BU10" s="436"/>
      <c r="BV10" s="436"/>
      <c r="BW10" s="436"/>
      <c r="BX10" s="436"/>
      <c r="BY10" s="436"/>
      <c r="BZ10" s="436"/>
      <c r="CA10" s="436"/>
      <c r="CB10" s="437"/>
    </row>
    <row r="11" spans="1:80" s="17" customFormat="1" ht="15.6" x14ac:dyDescent="0.3"/>
    <row r="12" spans="1:80" s="23" customFormat="1" ht="32.25" customHeight="1" x14ac:dyDescent="0.3">
      <c r="A12" s="428" t="s">
        <v>496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428"/>
      <c r="AU12" s="428"/>
      <c r="AV12" s="428"/>
      <c r="AW12" s="428"/>
      <c r="AX12" s="428"/>
      <c r="AY12" s="428"/>
      <c r="AZ12" s="428"/>
      <c r="BA12" s="428"/>
      <c r="BB12" s="428"/>
      <c r="BC12" s="428"/>
      <c r="BD12" s="428"/>
      <c r="BE12" s="428"/>
      <c r="BF12" s="428"/>
      <c r="BG12" s="428"/>
      <c r="BH12" s="428"/>
      <c r="BI12" s="428"/>
      <c r="BJ12" s="428"/>
      <c r="BK12" s="428"/>
      <c r="BL12" s="428"/>
      <c r="BM12" s="428"/>
      <c r="BN12" s="428"/>
      <c r="BO12" s="428"/>
      <c r="BP12" s="428"/>
      <c r="BQ12" s="428"/>
      <c r="BR12" s="428"/>
      <c r="BS12" s="428"/>
      <c r="BT12" s="428"/>
      <c r="BU12" s="428"/>
      <c r="BV12" s="428"/>
      <c r="BW12" s="428"/>
      <c r="BX12" s="428"/>
      <c r="BY12" s="428"/>
      <c r="BZ12" s="428"/>
      <c r="CA12" s="428"/>
      <c r="CB12" s="428"/>
    </row>
    <row r="13" spans="1:80" s="27" customFormat="1" ht="7.8" x14ac:dyDescent="0.15"/>
    <row r="14" spans="1:80" x14ac:dyDescent="0.25">
      <c r="A14" s="386" t="s">
        <v>88</v>
      </c>
      <c r="B14" s="387"/>
      <c r="C14" s="387"/>
      <c r="D14" s="388"/>
      <c r="E14" s="386" t="s">
        <v>122</v>
      </c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8"/>
      <c r="AJ14" s="386" t="s">
        <v>132</v>
      </c>
      <c r="AK14" s="387"/>
      <c r="AL14" s="387"/>
      <c r="AM14" s="387"/>
      <c r="AN14" s="387"/>
      <c r="AO14" s="387"/>
      <c r="AP14" s="387"/>
      <c r="AQ14" s="387"/>
      <c r="AR14" s="387"/>
      <c r="AS14" s="387"/>
      <c r="AT14" s="388"/>
      <c r="AU14" s="386" t="s">
        <v>124</v>
      </c>
      <c r="AV14" s="387"/>
      <c r="AW14" s="387"/>
      <c r="AX14" s="387"/>
      <c r="AY14" s="387"/>
      <c r="AZ14" s="387"/>
      <c r="BA14" s="387"/>
      <c r="BB14" s="387"/>
      <c r="BC14" s="387"/>
      <c r="BD14" s="388"/>
      <c r="BE14" s="386" t="s">
        <v>133</v>
      </c>
      <c r="BF14" s="387"/>
      <c r="BG14" s="387"/>
      <c r="BH14" s="387"/>
      <c r="BI14" s="387"/>
      <c r="BJ14" s="387"/>
      <c r="BK14" s="387"/>
      <c r="BL14" s="387"/>
      <c r="BM14" s="387"/>
      <c r="BN14" s="387"/>
      <c r="BO14" s="388"/>
      <c r="BP14" s="386" t="s">
        <v>78</v>
      </c>
      <c r="BQ14" s="387"/>
      <c r="BR14" s="387"/>
      <c r="BS14" s="387"/>
      <c r="BT14" s="387"/>
      <c r="BU14" s="387"/>
      <c r="BV14" s="387"/>
      <c r="BW14" s="387"/>
      <c r="BX14" s="387"/>
      <c r="BY14" s="387"/>
      <c r="BZ14" s="387"/>
      <c r="CA14" s="387"/>
      <c r="CB14" s="388"/>
    </row>
    <row r="15" spans="1:80" x14ac:dyDescent="0.25">
      <c r="A15" s="383" t="s">
        <v>95</v>
      </c>
      <c r="B15" s="384"/>
      <c r="C15" s="384"/>
      <c r="D15" s="385"/>
      <c r="E15" s="383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5"/>
      <c r="AJ15" s="383" t="s">
        <v>126</v>
      </c>
      <c r="AK15" s="384"/>
      <c r="AL15" s="384"/>
      <c r="AM15" s="384"/>
      <c r="AN15" s="384"/>
      <c r="AO15" s="384"/>
      <c r="AP15" s="384"/>
      <c r="AQ15" s="384"/>
      <c r="AR15" s="384"/>
      <c r="AS15" s="384"/>
      <c r="AT15" s="385"/>
      <c r="AU15" s="383" t="s">
        <v>134</v>
      </c>
      <c r="AV15" s="384"/>
      <c r="AW15" s="384"/>
      <c r="AX15" s="384"/>
      <c r="AY15" s="384"/>
      <c r="AZ15" s="384"/>
      <c r="BA15" s="384"/>
      <c r="BB15" s="384"/>
      <c r="BC15" s="384"/>
      <c r="BD15" s="385"/>
      <c r="BE15" s="383" t="s">
        <v>135</v>
      </c>
      <c r="BF15" s="384"/>
      <c r="BG15" s="384"/>
      <c r="BH15" s="384"/>
      <c r="BI15" s="384"/>
      <c r="BJ15" s="384"/>
      <c r="BK15" s="384"/>
      <c r="BL15" s="384"/>
      <c r="BM15" s="384"/>
      <c r="BN15" s="384"/>
      <c r="BO15" s="385"/>
      <c r="BP15" s="383" t="s">
        <v>128</v>
      </c>
      <c r="BQ15" s="384"/>
      <c r="BR15" s="384"/>
      <c r="BS15" s="384"/>
      <c r="BT15" s="384"/>
      <c r="BU15" s="384"/>
      <c r="BV15" s="384"/>
      <c r="BW15" s="384"/>
      <c r="BX15" s="384"/>
      <c r="BY15" s="384"/>
      <c r="BZ15" s="384"/>
      <c r="CA15" s="384"/>
      <c r="CB15" s="385"/>
    </row>
    <row r="16" spans="1:80" x14ac:dyDescent="0.25">
      <c r="A16" s="383"/>
      <c r="B16" s="384"/>
      <c r="C16" s="384"/>
      <c r="D16" s="385"/>
      <c r="E16" s="383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4"/>
      <c r="AI16" s="385"/>
      <c r="AJ16" s="383" t="s">
        <v>136</v>
      </c>
      <c r="AK16" s="384"/>
      <c r="AL16" s="384"/>
      <c r="AM16" s="384"/>
      <c r="AN16" s="384"/>
      <c r="AO16" s="384"/>
      <c r="AP16" s="384"/>
      <c r="AQ16" s="384"/>
      <c r="AR16" s="384"/>
      <c r="AS16" s="384"/>
      <c r="AT16" s="385"/>
      <c r="AU16" s="383" t="s">
        <v>137</v>
      </c>
      <c r="AV16" s="384"/>
      <c r="AW16" s="384"/>
      <c r="AX16" s="384"/>
      <c r="AY16" s="384"/>
      <c r="AZ16" s="384"/>
      <c r="BA16" s="384"/>
      <c r="BB16" s="384"/>
      <c r="BC16" s="384"/>
      <c r="BD16" s="385"/>
      <c r="BE16" s="383" t="s">
        <v>138</v>
      </c>
      <c r="BF16" s="384"/>
      <c r="BG16" s="384"/>
      <c r="BH16" s="384"/>
      <c r="BI16" s="384"/>
      <c r="BJ16" s="384"/>
      <c r="BK16" s="384"/>
      <c r="BL16" s="384"/>
      <c r="BM16" s="384"/>
      <c r="BN16" s="384"/>
      <c r="BO16" s="385"/>
      <c r="BP16" s="383"/>
      <c r="BQ16" s="384"/>
      <c r="BR16" s="384"/>
      <c r="BS16" s="384"/>
      <c r="BT16" s="384"/>
      <c r="BU16" s="384"/>
      <c r="BV16" s="384"/>
      <c r="BW16" s="384"/>
      <c r="BX16" s="384"/>
      <c r="BY16" s="384"/>
      <c r="BZ16" s="384"/>
      <c r="CA16" s="384"/>
      <c r="CB16" s="385"/>
    </row>
    <row r="17" spans="1:80" x14ac:dyDescent="0.25">
      <c r="A17" s="429"/>
      <c r="B17" s="430"/>
      <c r="C17" s="430"/>
      <c r="D17" s="431"/>
      <c r="E17" s="429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0"/>
      <c r="AI17" s="431"/>
      <c r="AJ17" s="429" t="s">
        <v>139</v>
      </c>
      <c r="AK17" s="430"/>
      <c r="AL17" s="430"/>
      <c r="AM17" s="430"/>
      <c r="AN17" s="430"/>
      <c r="AO17" s="430"/>
      <c r="AP17" s="430"/>
      <c r="AQ17" s="430"/>
      <c r="AR17" s="430"/>
      <c r="AS17" s="430"/>
      <c r="AT17" s="431"/>
      <c r="AU17" s="429" t="s">
        <v>140</v>
      </c>
      <c r="AV17" s="430"/>
      <c r="AW17" s="430"/>
      <c r="AX17" s="430"/>
      <c r="AY17" s="430"/>
      <c r="AZ17" s="430"/>
      <c r="BA17" s="430"/>
      <c r="BB17" s="430"/>
      <c r="BC17" s="430"/>
      <c r="BD17" s="431"/>
      <c r="BE17" s="429" t="s">
        <v>141</v>
      </c>
      <c r="BF17" s="430"/>
      <c r="BG17" s="430"/>
      <c r="BH17" s="430"/>
      <c r="BI17" s="430"/>
      <c r="BJ17" s="430"/>
      <c r="BK17" s="430"/>
      <c r="BL17" s="430"/>
      <c r="BM17" s="430"/>
      <c r="BN17" s="430"/>
      <c r="BO17" s="431"/>
      <c r="BP17" s="429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  <c r="CB17" s="431"/>
    </row>
    <row r="18" spans="1:80" x14ac:dyDescent="0.25">
      <c r="A18" s="429">
        <v>1</v>
      </c>
      <c r="B18" s="430"/>
      <c r="C18" s="430"/>
      <c r="D18" s="431"/>
      <c r="E18" s="429">
        <v>2</v>
      </c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1"/>
      <c r="AJ18" s="429">
        <v>3</v>
      </c>
      <c r="AK18" s="430"/>
      <c r="AL18" s="430"/>
      <c r="AM18" s="430"/>
      <c r="AN18" s="430"/>
      <c r="AO18" s="430"/>
      <c r="AP18" s="430"/>
      <c r="AQ18" s="430"/>
      <c r="AR18" s="430"/>
      <c r="AS18" s="430"/>
      <c r="AT18" s="431"/>
      <c r="AU18" s="429">
        <v>4</v>
      </c>
      <c r="AV18" s="430"/>
      <c r="AW18" s="430"/>
      <c r="AX18" s="430"/>
      <c r="AY18" s="430"/>
      <c r="AZ18" s="430"/>
      <c r="BA18" s="430"/>
      <c r="BB18" s="430"/>
      <c r="BC18" s="430"/>
      <c r="BD18" s="431"/>
      <c r="BE18" s="429">
        <v>5</v>
      </c>
      <c r="BF18" s="430"/>
      <c r="BG18" s="430"/>
      <c r="BH18" s="430"/>
      <c r="BI18" s="430"/>
      <c r="BJ18" s="430"/>
      <c r="BK18" s="430"/>
      <c r="BL18" s="430"/>
      <c r="BM18" s="430"/>
      <c r="BN18" s="430"/>
      <c r="BO18" s="431"/>
      <c r="BP18" s="429">
        <v>6</v>
      </c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  <c r="CB18" s="431"/>
    </row>
    <row r="19" spans="1:80" ht="90.75" customHeight="1" x14ac:dyDescent="0.25">
      <c r="A19" s="407">
        <v>1</v>
      </c>
      <c r="B19" s="408"/>
      <c r="C19" s="408"/>
      <c r="D19" s="409"/>
      <c r="E19" s="395" t="s">
        <v>142</v>
      </c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396"/>
      <c r="AA19" s="396"/>
      <c r="AB19" s="396"/>
      <c r="AC19" s="396"/>
      <c r="AD19" s="396"/>
      <c r="AE19" s="396"/>
      <c r="AF19" s="396"/>
      <c r="AG19" s="396"/>
      <c r="AH19" s="396"/>
      <c r="AI19" s="397"/>
      <c r="AJ19" s="425">
        <v>0</v>
      </c>
      <c r="AK19" s="426"/>
      <c r="AL19" s="426"/>
      <c r="AM19" s="426"/>
      <c r="AN19" s="426"/>
      <c r="AO19" s="426"/>
      <c r="AP19" s="426"/>
      <c r="AQ19" s="426"/>
      <c r="AR19" s="426"/>
      <c r="AS19" s="426"/>
      <c r="AT19" s="427"/>
      <c r="AU19" s="425">
        <v>12</v>
      </c>
      <c r="AV19" s="426"/>
      <c r="AW19" s="426"/>
      <c r="AX19" s="426"/>
      <c r="AY19" s="426"/>
      <c r="AZ19" s="426"/>
      <c r="BA19" s="426"/>
      <c r="BB19" s="426"/>
      <c r="BC19" s="426"/>
      <c r="BD19" s="427"/>
      <c r="BE19" s="425">
        <v>57.5</v>
      </c>
      <c r="BF19" s="426"/>
      <c r="BG19" s="426"/>
      <c r="BH19" s="426"/>
      <c r="BI19" s="426"/>
      <c r="BJ19" s="426"/>
      <c r="BK19" s="426"/>
      <c r="BL19" s="426"/>
      <c r="BM19" s="426"/>
      <c r="BN19" s="426"/>
      <c r="BO19" s="427"/>
      <c r="BP19" s="438">
        <f>AJ19*AU19*BE19</f>
        <v>0</v>
      </c>
      <c r="BQ19" s="439"/>
      <c r="BR19" s="439"/>
      <c r="BS19" s="439"/>
      <c r="BT19" s="439"/>
      <c r="BU19" s="439"/>
      <c r="BV19" s="439"/>
      <c r="BW19" s="439"/>
      <c r="BX19" s="439"/>
      <c r="BY19" s="439"/>
      <c r="BZ19" s="439"/>
      <c r="CA19" s="439"/>
      <c r="CB19" s="440"/>
    </row>
    <row r="20" spans="1:80" x14ac:dyDescent="0.25">
      <c r="A20" s="432"/>
      <c r="B20" s="433"/>
      <c r="C20" s="433"/>
      <c r="D20" s="434"/>
      <c r="E20" s="432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4"/>
      <c r="AJ20" s="425"/>
      <c r="AK20" s="426"/>
      <c r="AL20" s="426"/>
      <c r="AM20" s="426"/>
      <c r="AN20" s="426"/>
      <c r="AO20" s="426"/>
      <c r="AP20" s="426"/>
      <c r="AQ20" s="426"/>
      <c r="AR20" s="426"/>
      <c r="AS20" s="426"/>
      <c r="AT20" s="427"/>
      <c r="AU20" s="425"/>
      <c r="AV20" s="426"/>
      <c r="AW20" s="426"/>
      <c r="AX20" s="426"/>
      <c r="AY20" s="426"/>
      <c r="AZ20" s="426"/>
      <c r="BA20" s="426"/>
      <c r="BB20" s="426"/>
      <c r="BC20" s="426"/>
      <c r="BD20" s="427"/>
      <c r="BE20" s="425"/>
      <c r="BF20" s="426"/>
      <c r="BG20" s="426"/>
      <c r="BH20" s="426"/>
      <c r="BI20" s="426"/>
      <c r="BJ20" s="426"/>
      <c r="BK20" s="426"/>
      <c r="BL20" s="426"/>
      <c r="BM20" s="426"/>
      <c r="BN20" s="426"/>
      <c r="BO20" s="427"/>
      <c r="BP20" s="438"/>
      <c r="BQ20" s="439"/>
      <c r="BR20" s="439"/>
      <c r="BS20" s="439"/>
      <c r="BT20" s="439"/>
      <c r="BU20" s="439"/>
      <c r="BV20" s="439"/>
      <c r="BW20" s="439"/>
      <c r="BX20" s="439"/>
      <c r="BY20" s="439"/>
      <c r="BZ20" s="439"/>
      <c r="CA20" s="439"/>
      <c r="CB20" s="440"/>
    </row>
    <row r="21" spans="1:80" x14ac:dyDescent="0.25">
      <c r="A21" s="432"/>
      <c r="B21" s="433"/>
      <c r="C21" s="433"/>
      <c r="D21" s="434"/>
      <c r="E21" s="413" t="s">
        <v>120</v>
      </c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5"/>
      <c r="AJ21" s="425" t="s">
        <v>9</v>
      </c>
      <c r="AK21" s="426"/>
      <c r="AL21" s="426"/>
      <c r="AM21" s="426"/>
      <c r="AN21" s="426"/>
      <c r="AO21" s="426"/>
      <c r="AP21" s="426"/>
      <c r="AQ21" s="426"/>
      <c r="AR21" s="426"/>
      <c r="AS21" s="426"/>
      <c r="AT21" s="427"/>
      <c r="AU21" s="425" t="s">
        <v>9</v>
      </c>
      <c r="AV21" s="426"/>
      <c r="AW21" s="426"/>
      <c r="AX21" s="426"/>
      <c r="AY21" s="426"/>
      <c r="AZ21" s="426"/>
      <c r="BA21" s="426"/>
      <c r="BB21" s="426"/>
      <c r="BC21" s="426"/>
      <c r="BD21" s="427"/>
      <c r="BE21" s="425" t="s">
        <v>9</v>
      </c>
      <c r="BF21" s="426"/>
      <c r="BG21" s="426"/>
      <c r="BH21" s="426"/>
      <c r="BI21" s="426"/>
      <c r="BJ21" s="426"/>
      <c r="BK21" s="426"/>
      <c r="BL21" s="426"/>
      <c r="BM21" s="426"/>
      <c r="BN21" s="426"/>
      <c r="BO21" s="427"/>
      <c r="BP21" s="438">
        <f>BP19</f>
        <v>0</v>
      </c>
      <c r="BQ21" s="439"/>
      <c r="BR21" s="439"/>
      <c r="BS21" s="439"/>
      <c r="BT21" s="439"/>
      <c r="BU21" s="439"/>
      <c r="BV21" s="439"/>
      <c r="BW21" s="439"/>
      <c r="BX21" s="439"/>
      <c r="BY21" s="439"/>
      <c r="BZ21" s="439"/>
      <c r="CA21" s="439"/>
      <c r="CB21" s="440"/>
    </row>
    <row r="22" spans="1:80" x14ac:dyDescent="0.25">
      <c r="A22" s="432"/>
      <c r="B22" s="433"/>
      <c r="C22" s="433"/>
      <c r="D22" s="434"/>
      <c r="E22" s="422" t="s">
        <v>121</v>
      </c>
      <c r="F22" s="423"/>
      <c r="G22" s="423"/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4"/>
      <c r="AJ22" s="425" t="s">
        <v>9</v>
      </c>
      <c r="AK22" s="426"/>
      <c r="AL22" s="426"/>
      <c r="AM22" s="426"/>
      <c r="AN22" s="426"/>
      <c r="AO22" s="426"/>
      <c r="AP22" s="426"/>
      <c r="AQ22" s="426"/>
      <c r="AR22" s="426"/>
      <c r="AS22" s="426"/>
      <c r="AT22" s="427"/>
      <c r="AU22" s="425" t="s">
        <v>9</v>
      </c>
      <c r="AV22" s="426"/>
      <c r="AW22" s="426"/>
      <c r="AX22" s="426"/>
      <c r="AY22" s="426"/>
      <c r="AZ22" s="426"/>
      <c r="BA22" s="426"/>
      <c r="BB22" s="426"/>
      <c r="BC22" s="426"/>
      <c r="BD22" s="427"/>
      <c r="BE22" s="425" t="s">
        <v>9</v>
      </c>
      <c r="BF22" s="426"/>
      <c r="BG22" s="426"/>
      <c r="BH22" s="426"/>
      <c r="BI22" s="426"/>
      <c r="BJ22" s="426"/>
      <c r="BK22" s="426"/>
      <c r="BL22" s="426"/>
      <c r="BM22" s="426"/>
      <c r="BN22" s="426"/>
      <c r="BO22" s="427"/>
      <c r="BP22" s="438">
        <v>0</v>
      </c>
      <c r="BQ22" s="439"/>
      <c r="BR22" s="439"/>
      <c r="BS22" s="439"/>
      <c r="BT22" s="439"/>
      <c r="BU22" s="439"/>
      <c r="BV22" s="439"/>
      <c r="BW22" s="439"/>
      <c r="BX22" s="439"/>
      <c r="BY22" s="439"/>
      <c r="BZ22" s="439"/>
      <c r="CA22" s="439"/>
      <c r="CB22" s="440"/>
    </row>
    <row r="23" spans="1:80" s="17" customFormat="1" ht="15.6" x14ac:dyDescent="0.3"/>
    <row r="24" spans="1:80" s="23" customFormat="1" ht="15.6" x14ac:dyDescent="0.3">
      <c r="A24" s="389" t="s">
        <v>143</v>
      </c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389"/>
      <c r="AL24" s="389"/>
      <c r="AM24" s="389"/>
      <c r="AN24" s="389"/>
      <c r="AO24" s="389"/>
      <c r="AP24" s="389"/>
      <c r="AQ24" s="389"/>
      <c r="AR24" s="389"/>
      <c r="AS24" s="389"/>
      <c r="AT24" s="389"/>
      <c r="AU24" s="389"/>
      <c r="AV24" s="389"/>
      <c r="AW24" s="389"/>
      <c r="AX24" s="389"/>
      <c r="AY24" s="389"/>
      <c r="AZ24" s="389"/>
      <c r="BA24" s="389"/>
      <c r="BB24" s="389"/>
      <c r="BC24" s="389"/>
      <c r="BD24" s="389"/>
      <c r="BE24" s="389"/>
      <c r="BF24" s="389"/>
      <c r="BG24" s="389"/>
      <c r="BH24" s="389"/>
      <c r="BI24" s="389"/>
      <c r="BJ24" s="389"/>
      <c r="BK24" s="389"/>
      <c r="BL24" s="389"/>
      <c r="BM24" s="389"/>
      <c r="BN24" s="389"/>
      <c r="BO24" s="389"/>
      <c r="BP24" s="389"/>
      <c r="BQ24" s="389"/>
      <c r="BR24" s="389"/>
      <c r="BS24" s="389"/>
      <c r="BT24" s="389"/>
      <c r="BU24" s="389"/>
      <c r="BV24" s="389"/>
      <c r="BW24" s="389"/>
      <c r="BX24" s="389"/>
      <c r="BY24" s="389"/>
      <c r="BZ24" s="389"/>
      <c r="CA24" s="389"/>
      <c r="CB24" s="389"/>
    </row>
    <row r="25" spans="1:80" ht="15.6" x14ac:dyDescent="0.3">
      <c r="A25" s="389" t="s">
        <v>144</v>
      </c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389"/>
      <c r="AL25" s="389"/>
      <c r="AM25" s="389"/>
      <c r="AN25" s="389"/>
      <c r="AO25" s="389"/>
      <c r="AP25" s="389"/>
      <c r="AQ25" s="389"/>
      <c r="AR25" s="389"/>
      <c r="AS25" s="389"/>
      <c r="AT25" s="389"/>
      <c r="AU25" s="389"/>
      <c r="AV25" s="389"/>
      <c r="AW25" s="389"/>
      <c r="AX25" s="389"/>
      <c r="AY25" s="389"/>
      <c r="AZ25" s="389"/>
      <c r="BA25" s="389"/>
      <c r="BB25" s="389"/>
      <c r="BC25" s="389"/>
      <c r="BD25" s="389"/>
      <c r="BE25" s="389"/>
      <c r="BF25" s="389"/>
      <c r="BG25" s="389"/>
      <c r="BH25" s="389"/>
      <c r="BI25" s="389"/>
      <c r="BJ25" s="389"/>
      <c r="BK25" s="389"/>
      <c r="BL25" s="389"/>
      <c r="BM25" s="389"/>
      <c r="BN25" s="389"/>
      <c r="BO25" s="389"/>
      <c r="BP25" s="389"/>
      <c r="BQ25" s="389"/>
      <c r="BR25" s="389"/>
      <c r="BS25" s="389"/>
      <c r="BT25" s="389"/>
      <c r="BU25" s="389"/>
      <c r="BV25" s="389"/>
      <c r="BW25" s="389"/>
      <c r="BX25" s="389"/>
      <c r="BY25" s="389"/>
      <c r="BZ25" s="389"/>
      <c r="CA25" s="389"/>
      <c r="CB25" s="389"/>
    </row>
    <row r="26" spans="1:80" ht="33" customHeight="1" x14ac:dyDescent="0.3">
      <c r="A26" s="428" t="s">
        <v>497</v>
      </c>
      <c r="B26" s="428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428"/>
      <c r="AL26" s="428"/>
      <c r="AM26" s="428"/>
      <c r="AN26" s="428"/>
      <c r="AO26" s="428"/>
      <c r="AP26" s="428"/>
      <c r="AQ26" s="428"/>
      <c r="AR26" s="428"/>
      <c r="AS26" s="428"/>
      <c r="AT26" s="428"/>
      <c r="AU26" s="428"/>
      <c r="AV26" s="428"/>
      <c r="AW26" s="428"/>
      <c r="AX26" s="428"/>
      <c r="AY26" s="428"/>
      <c r="AZ26" s="428"/>
      <c r="BA26" s="428"/>
      <c r="BB26" s="428"/>
      <c r="BC26" s="428"/>
      <c r="BD26" s="428"/>
      <c r="BE26" s="428"/>
      <c r="BF26" s="428"/>
      <c r="BG26" s="428"/>
      <c r="BH26" s="428"/>
      <c r="BI26" s="428"/>
      <c r="BJ26" s="428"/>
      <c r="BK26" s="428"/>
      <c r="BL26" s="428"/>
      <c r="BM26" s="428"/>
      <c r="BN26" s="428"/>
      <c r="BO26" s="428"/>
      <c r="BP26" s="428"/>
      <c r="BQ26" s="428"/>
      <c r="BR26" s="428"/>
      <c r="BS26" s="428"/>
      <c r="BT26" s="428"/>
      <c r="BU26" s="428"/>
      <c r="BV26" s="428"/>
      <c r="BW26" s="428"/>
      <c r="BX26" s="428"/>
      <c r="BY26" s="428"/>
      <c r="BZ26" s="428"/>
      <c r="CA26" s="428"/>
      <c r="CB26" s="428"/>
    </row>
    <row r="27" spans="1:80" s="27" customFormat="1" ht="7.8" x14ac:dyDescent="0.15"/>
    <row r="28" spans="1:80" x14ac:dyDescent="0.25">
      <c r="A28" s="386" t="s">
        <v>88</v>
      </c>
      <c r="B28" s="387"/>
      <c r="C28" s="387"/>
      <c r="D28" s="388"/>
      <c r="E28" s="386" t="s">
        <v>145</v>
      </c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7"/>
      <c r="AJ28" s="387"/>
      <c r="AK28" s="387"/>
      <c r="AL28" s="387"/>
      <c r="AM28" s="387"/>
      <c r="AN28" s="387"/>
      <c r="AO28" s="387"/>
      <c r="AP28" s="387"/>
      <c r="AQ28" s="387"/>
      <c r="AR28" s="387"/>
      <c r="AS28" s="387"/>
      <c r="AT28" s="387"/>
      <c r="AU28" s="387"/>
      <c r="AV28" s="387"/>
      <c r="AW28" s="387"/>
      <c r="AX28" s="387"/>
      <c r="AY28" s="387"/>
      <c r="AZ28" s="387"/>
      <c r="BA28" s="387"/>
      <c r="BB28" s="387"/>
      <c r="BC28" s="387"/>
      <c r="BD28" s="388"/>
      <c r="BE28" s="441" t="s">
        <v>146</v>
      </c>
      <c r="BF28" s="442"/>
      <c r="BG28" s="442"/>
      <c r="BH28" s="442"/>
      <c r="BI28" s="442"/>
      <c r="BJ28" s="442"/>
      <c r="BK28" s="442"/>
      <c r="BL28" s="442"/>
      <c r="BM28" s="442"/>
      <c r="BN28" s="442"/>
      <c r="BO28" s="442"/>
      <c r="BP28" s="443"/>
      <c r="BQ28" s="386" t="s">
        <v>147</v>
      </c>
      <c r="BR28" s="387"/>
      <c r="BS28" s="387"/>
      <c r="BT28" s="387"/>
      <c r="BU28" s="387"/>
      <c r="BV28" s="387"/>
      <c r="BW28" s="387"/>
      <c r="BX28" s="387"/>
      <c r="BY28" s="387"/>
      <c r="BZ28" s="387"/>
      <c r="CA28" s="387"/>
      <c r="CB28" s="388"/>
    </row>
    <row r="29" spans="1:80" x14ac:dyDescent="0.25">
      <c r="A29" s="383" t="s">
        <v>95</v>
      </c>
      <c r="B29" s="384"/>
      <c r="C29" s="384"/>
      <c r="D29" s="385"/>
      <c r="E29" s="383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5"/>
      <c r="BE29" s="444" t="s">
        <v>148</v>
      </c>
      <c r="BF29" s="445"/>
      <c r="BG29" s="445"/>
      <c r="BH29" s="445"/>
      <c r="BI29" s="445"/>
      <c r="BJ29" s="445"/>
      <c r="BK29" s="445"/>
      <c r="BL29" s="445"/>
      <c r="BM29" s="445"/>
      <c r="BN29" s="445"/>
      <c r="BO29" s="445"/>
      <c r="BP29" s="446"/>
      <c r="BQ29" s="383" t="s">
        <v>131</v>
      </c>
      <c r="BR29" s="384"/>
      <c r="BS29" s="384"/>
      <c r="BT29" s="384"/>
      <c r="BU29" s="384"/>
      <c r="BV29" s="384"/>
      <c r="BW29" s="384"/>
      <c r="BX29" s="384"/>
      <c r="BY29" s="384"/>
      <c r="BZ29" s="384"/>
      <c r="CA29" s="384"/>
      <c r="CB29" s="385"/>
    </row>
    <row r="30" spans="1:80" x14ac:dyDescent="0.25">
      <c r="A30" s="383"/>
      <c r="B30" s="384"/>
      <c r="C30" s="384"/>
      <c r="D30" s="385"/>
      <c r="E30" s="383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/>
      <c r="AH30" s="384"/>
      <c r="AI30" s="384"/>
      <c r="AJ30" s="384"/>
      <c r="AK30" s="384"/>
      <c r="AL30" s="384"/>
      <c r="AM30" s="384"/>
      <c r="AN30" s="384"/>
      <c r="AO30" s="384"/>
      <c r="AP30" s="384"/>
      <c r="AQ30" s="384"/>
      <c r="AR30" s="384"/>
      <c r="AS30" s="384"/>
      <c r="AT30" s="384"/>
      <c r="AU30" s="384"/>
      <c r="AV30" s="384"/>
      <c r="AW30" s="384"/>
      <c r="AX30" s="384"/>
      <c r="AY30" s="384"/>
      <c r="AZ30" s="384"/>
      <c r="BA30" s="384"/>
      <c r="BB30" s="384"/>
      <c r="BC30" s="384"/>
      <c r="BD30" s="385"/>
      <c r="BE30" s="444" t="s">
        <v>149</v>
      </c>
      <c r="BF30" s="445"/>
      <c r="BG30" s="445"/>
      <c r="BH30" s="445"/>
      <c r="BI30" s="445"/>
      <c r="BJ30" s="445"/>
      <c r="BK30" s="445"/>
      <c r="BL30" s="445"/>
      <c r="BM30" s="445"/>
      <c r="BN30" s="445"/>
      <c r="BO30" s="445"/>
      <c r="BP30" s="446"/>
      <c r="BQ30" s="383"/>
      <c r="BR30" s="384"/>
      <c r="BS30" s="384"/>
      <c r="BT30" s="384"/>
      <c r="BU30" s="384"/>
      <c r="BV30" s="384"/>
      <c r="BW30" s="384"/>
      <c r="BX30" s="384"/>
      <c r="BY30" s="384"/>
      <c r="BZ30" s="384"/>
      <c r="CA30" s="384"/>
      <c r="CB30" s="385"/>
    </row>
    <row r="31" spans="1:80" x14ac:dyDescent="0.25">
      <c r="A31" s="429"/>
      <c r="B31" s="430"/>
      <c r="C31" s="430"/>
      <c r="D31" s="431"/>
      <c r="E31" s="429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0"/>
      <c r="AB31" s="430"/>
      <c r="AC31" s="430"/>
      <c r="AD31" s="430"/>
      <c r="AE31" s="430"/>
      <c r="AF31" s="430"/>
      <c r="AG31" s="430"/>
      <c r="AH31" s="430"/>
      <c r="AI31" s="430"/>
      <c r="AJ31" s="430"/>
      <c r="AK31" s="430"/>
      <c r="AL31" s="430"/>
      <c r="AM31" s="430"/>
      <c r="AN31" s="430"/>
      <c r="AO31" s="430"/>
      <c r="AP31" s="430"/>
      <c r="AQ31" s="430"/>
      <c r="AR31" s="430"/>
      <c r="AS31" s="430"/>
      <c r="AT31" s="430"/>
      <c r="AU31" s="430"/>
      <c r="AV31" s="430"/>
      <c r="AW31" s="430"/>
      <c r="AX31" s="430"/>
      <c r="AY31" s="430"/>
      <c r="AZ31" s="430"/>
      <c r="BA31" s="430"/>
      <c r="BB31" s="430"/>
      <c r="BC31" s="430"/>
      <c r="BD31" s="431"/>
      <c r="BE31" s="425" t="s">
        <v>150</v>
      </c>
      <c r="BF31" s="426"/>
      <c r="BG31" s="426"/>
      <c r="BH31" s="426"/>
      <c r="BI31" s="426"/>
      <c r="BJ31" s="426"/>
      <c r="BK31" s="426"/>
      <c r="BL31" s="426"/>
      <c r="BM31" s="426"/>
      <c r="BN31" s="426"/>
      <c r="BO31" s="426"/>
      <c r="BP31" s="427"/>
      <c r="BQ31" s="429"/>
      <c r="BR31" s="430"/>
      <c r="BS31" s="430"/>
      <c r="BT31" s="430"/>
      <c r="BU31" s="430"/>
      <c r="BV31" s="430"/>
      <c r="BW31" s="430"/>
      <c r="BX31" s="430"/>
      <c r="BY31" s="430"/>
      <c r="BZ31" s="430"/>
      <c r="CA31" s="430"/>
      <c r="CB31" s="431"/>
    </row>
    <row r="32" spans="1:80" x14ac:dyDescent="0.25">
      <c r="A32" s="392">
        <v>1</v>
      </c>
      <c r="B32" s="393"/>
      <c r="C32" s="393"/>
      <c r="D32" s="394"/>
      <c r="E32" s="392">
        <v>2</v>
      </c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3"/>
      <c r="AH32" s="393"/>
      <c r="AI32" s="393"/>
      <c r="AJ32" s="393"/>
      <c r="AK32" s="393"/>
      <c r="AL32" s="393"/>
      <c r="AM32" s="393"/>
      <c r="AN32" s="393"/>
      <c r="AO32" s="393"/>
      <c r="AP32" s="393"/>
      <c r="AQ32" s="393"/>
      <c r="AR32" s="393"/>
      <c r="AS32" s="393"/>
      <c r="AT32" s="393"/>
      <c r="AU32" s="393"/>
      <c r="AV32" s="393"/>
      <c r="AW32" s="393"/>
      <c r="AX32" s="393"/>
      <c r="AY32" s="393"/>
      <c r="AZ32" s="393"/>
      <c r="BA32" s="393"/>
      <c r="BB32" s="393"/>
      <c r="BC32" s="393"/>
      <c r="BD32" s="394"/>
      <c r="BE32" s="407">
        <v>3</v>
      </c>
      <c r="BF32" s="408"/>
      <c r="BG32" s="408"/>
      <c r="BH32" s="408"/>
      <c r="BI32" s="408"/>
      <c r="BJ32" s="408"/>
      <c r="BK32" s="408"/>
      <c r="BL32" s="408"/>
      <c r="BM32" s="408"/>
      <c r="BN32" s="408"/>
      <c r="BO32" s="408"/>
      <c r="BP32" s="409"/>
      <c r="BQ32" s="392">
        <v>4</v>
      </c>
      <c r="BR32" s="393"/>
      <c r="BS32" s="393"/>
      <c r="BT32" s="393"/>
      <c r="BU32" s="393"/>
      <c r="BV32" s="393"/>
      <c r="BW32" s="393"/>
      <c r="BX32" s="393"/>
      <c r="BY32" s="393"/>
      <c r="BZ32" s="393"/>
      <c r="CA32" s="393"/>
      <c r="CB32" s="394"/>
    </row>
    <row r="33" spans="1:80" x14ac:dyDescent="0.25">
      <c r="A33" s="407">
        <v>1</v>
      </c>
      <c r="B33" s="408"/>
      <c r="C33" s="408"/>
      <c r="D33" s="409"/>
      <c r="E33" s="422" t="s">
        <v>151</v>
      </c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3"/>
      <c r="AL33" s="423"/>
      <c r="AM33" s="423"/>
      <c r="AN33" s="423"/>
      <c r="AO33" s="423"/>
      <c r="AP33" s="423"/>
      <c r="AQ33" s="423"/>
      <c r="AR33" s="423"/>
      <c r="AS33" s="423"/>
      <c r="AT33" s="423"/>
      <c r="AU33" s="423"/>
      <c r="AV33" s="423"/>
      <c r="AW33" s="423"/>
      <c r="AX33" s="423"/>
      <c r="AY33" s="423"/>
      <c r="AZ33" s="423"/>
      <c r="BA33" s="423"/>
      <c r="BB33" s="423"/>
      <c r="BC33" s="423"/>
      <c r="BD33" s="424"/>
      <c r="BE33" s="407" t="s">
        <v>9</v>
      </c>
      <c r="BF33" s="408"/>
      <c r="BG33" s="408"/>
      <c r="BH33" s="408"/>
      <c r="BI33" s="408"/>
      <c r="BJ33" s="408"/>
      <c r="BK33" s="408"/>
      <c r="BL33" s="408"/>
      <c r="BM33" s="408"/>
      <c r="BN33" s="408"/>
      <c r="BO33" s="408"/>
      <c r="BP33" s="409"/>
      <c r="BQ33" s="419">
        <f>BQ34</f>
        <v>1467745.2</v>
      </c>
      <c r="BR33" s="420"/>
      <c r="BS33" s="420"/>
      <c r="BT33" s="420"/>
      <c r="BU33" s="420"/>
      <c r="BV33" s="420"/>
      <c r="BW33" s="420"/>
      <c r="BX33" s="420"/>
      <c r="BY33" s="420"/>
      <c r="BZ33" s="420"/>
      <c r="CA33" s="420"/>
      <c r="CB33" s="421"/>
    </row>
    <row r="34" spans="1:80" x14ac:dyDescent="0.25">
      <c r="A34" s="386" t="s">
        <v>152</v>
      </c>
      <c r="B34" s="387"/>
      <c r="C34" s="387"/>
      <c r="D34" s="388"/>
      <c r="E34" s="447" t="s">
        <v>79</v>
      </c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48"/>
      <c r="AJ34" s="448"/>
      <c r="AK34" s="448"/>
      <c r="AL34" s="448"/>
      <c r="AM34" s="448"/>
      <c r="AN34" s="448"/>
      <c r="AO34" s="448"/>
      <c r="AP34" s="448"/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8"/>
      <c r="BB34" s="448"/>
      <c r="BC34" s="448"/>
      <c r="BD34" s="449"/>
      <c r="BE34" s="450">
        <f>'211 ст.-2023г. '!DF28</f>
        <v>6671400</v>
      </c>
      <c r="BF34" s="451"/>
      <c r="BG34" s="451"/>
      <c r="BH34" s="451"/>
      <c r="BI34" s="451"/>
      <c r="BJ34" s="451"/>
      <c r="BK34" s="451"/>
      <c r="BL34" s="451"/>
      <c r="BM34" s="451"/>
      <c r="BN34" s="451"/>
      <c r="BO34" s="451"/>
      <c r="BP34" s="452"/>
      <c r="BQ34" s="450">
        <f>BE34*0.22+37.2</f>
        <v>1467745.2</v>
      </c>
      <c r="BR34" s="451"/>
      <c r="BS34" s="451"/>
      <c r="BT34" s="451"/>
      <c r="BU34" s="451"/>
      <c r="BV34" s="451"/>
      <c r="BW34" s="451"/>
      <c r="BX34" s="451"/>
      <c r="BY34" s="451"/>
      <c r="BZ34" s="451"/>
      <c r="CA34" s="451"/>
      <c r="CB34" s="452"/>
    </row>
    <row r="35" spans="1:80" x14ac:dyDescent="0.25">
      <c r="A35" s="429"/>
      <c r="B35" s="430"/>
      <c r="C35" s="430"/>
      <c r="D35" s="431"/>
      <c r="E35" s="456" t="s">
        <v>153</v>
      </c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457"/>
      <c r="T35" s="457"/>
      <c r="U35" s="457"/>
      <c r="V35" s="457"/>
      <c r="W35" s="457"/>
      <c r="X35" s="457"/>
      <c r="Y35" s="457"/>
      <c r="Z35" s="457"/>
      <c r="AA35" s="457"/>
      <c r="AB35" s="457"/>
      <c r="AC35" s="457"/>
      <c r="AD35" s="457"/>
      <c r="AE35" s="457"/>
      <c r="AF35" s="457"/>
      <c r="AG35" s="457"/>
      <c r="AH35" s="457"/>
      <c r="AI35" s="457"/>
      <c r="AJ35" s="457"/>
      <c r="AK35" s="457"/>
      <c r="AL35" s="457"/>
      <c r="AM35" s="457"/>
      <c r="AN35" s="457"/>
      <c r="AO35" s="457"/>
      <c r="AP35" s="457"/>
      <c r="AQ35" s="457"/>
      <c r="AR35" s="457"/>
      <c r="AS35" s="457"/>
      <c r="AT35" s="457"/>
      <c r="AU35" s="457"/>
      <c r="AV35" s="457"/>
      <c r="AW35" s="457"/>
      <c r="AX35" s="457"/>
      <c r="AY35" s="457"/>
      <c r="AZ35" s="457"/>
      <c r="BA35" s="457"/>
      <c r="BB35" s="457"/>
      <c r="BC35" s="457"/>
      <c r="BD35" s="458"/>
      <c r="BE35" s="453"/>
      <c r="BF35" s="454"/>
      <c r="BG35" s="454"/>
      <c r="BH35" s="454"/>
      <c r="BI35" s="454"/>
      <c r="BJ35" s="454"/>
      <c r="BK35" s="454"/>
      <c r="BL35" s="454"/>
      <c r="BM35" s="454"/>
      <c r="BN35" s="454"/>
      <c r="BO35" s="454"/>
      <c r="BP35" s="455"/>
      <c r="BQ35" s="453"/>
      <c r="BR35" s="454"/>
      <c r="BS35" s="454"/>
      <c r="BT35" s="454"/>
      <c r="BU35" s="454"/>
      <c r="BV35" s="454"/>
      <c r="BW35" s="454"/>
      <c r="BX35" s="454"/>
      <c r="BY35" s="454"/>
      <c r="BZ35" s="454"/>
      <c r="CA35" s="454"/>
      <c r="CB35" s="455"/>
    </row>
    <row r="36" spans="1:80" x14ac:dyDescent="0.25">
      <c r="A36" s="407" t="s">
        <v>61</v>
      </c>
      <c r="B36" s="408"/>
      <c r="C36" s="408"/>
      <c r="D36" s="409"/>
      <c r="E36" s="459" t="s">
        <v>154</v>
      </c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460"/>
      <c r="AD36" s="460"/>
      <c r="AE36" s="460"/>
      <c r="AF36" s="460"/>
      <c r="AG36" s="460"/>
      <c r="AH36" s="460"/>
      <c r="AI36" s="460"/>
      <c r="AJ36" s="460"/>
      <c r="AK36" s="460"/>
      <c r="AL36" s="460"/>
      <c r="AM36" s="460"/>
      <c r="AN36" s="460"/>
      <c r="AO36" s="460"/>
      <c r="AP36" s="460"/>
      <c r="AQ36" s="460"/>
      <c r="AR36" s="460"/>
      <c r="AS36" s="460"/>
      <c r="AT36" s="460"/>
      <c r="AU36" s="460"/>
      <c r="AV36" s="460"/>
      <c r="AW36" s="460"/>
      <c r="AX36" s="460"/>
      <c r="AY36" s="460"/>
      <c r="AZ36" s="460"/>
      <c r="BA36" s="460"/>
      <c r="BB36" s="460"/>
      <c r="BC36" s="460"/>
      <c r="BD36" s="461"/>
      <c r="BE36" s="419">
        <v>0</v>
      </c>
      <c r="BF36" s="420"/>
      <c r="BG36" s="420"/>
      <c r="BH36" s="420"/>
      <c r="BI36" s="420"/>
      <c r="BJ36" s="420"/>
      <c r="BK36" s="420"/>
      <c r="BL36" s="420"/>
      <c r="BM36" s="420"/>
      <c r="BN36" s="420"/>
      <c r="BO36" s="420"/>
      <c r="BP36" s="421"/>
      <c r="BQ36" s="419">
        <f>BE36*0.1</f>
        <v>0</v>
      </c>
      <c r="BR36" s="420"/>
      <c r="BS36" s="420"/>
      <c r="BT36" s="420"/>
      <c r="BU36" s="420"/>
      <c r="BV36" s="420"/>
      <c r="BW36" s="420"/>
      <c r="BX36" s="420"/>
      <c r="BY36" s="420"/>
      <c r="BZ36" s="420"/>
      <c r="CA36" s="420"/>
      <c r="CB36" s="421"/>
    </row>
    <row r="37" spans="1:80" x14ac:dyDescent="0.25">
      <c r="A37" s="386" t="s">
        <v>63</v>
      </c>
      <c r="B37" s="387"/>
      <c r="C37" s="387"/>
      <c r="D37" s="388"/>
      <c r="E37" s="447" t="s">
        <v>155</v>
      </c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  <c r="AL37" s="448"/>
      <c r="AM37" s="448"/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8"/>
      <c r="BA37" s="448"/>
      <c r="BB37" s="448"/>
      <c r="BC37" s="448"/>
      <c r="BD37" s="449"/>
      <c r="BE37" s="450">
        <v>0</v>
      </c>
      <c r="BF37" s="451"/>
      <c r="BG37" s="451"/>
      <c r="BH37" s="451"/>
      <c r="BI37" s="451"/>
      <c r="BJ37" s="451"/>
      <c r="BK37" s="451"/>
      <c r="BL37" s="451"/>
      <c r="BM37" s="451"/>
      <c r="BN37" s="451"/>
      <c r="BO37" s="451"/>
      <c r="BP37" s="452"/>
      <c r="BQ37" s="450">
        <v>0</v>
      </c>
      <c r="BR37" s="451"/>
      <c r="BS37" s="451"/>
      <c r="BT37" s="451"/>
      <c r="BU37" s="451"/>
      <c r="BV37" s="451"/>
      <c r="BW37" s="451"/>
      <c r="BX37" s="451"/>
      <c r="BY37" s="451"/>
      <c r="BZ37" s="451"/>
      <c r="CA37" s="451"/>
      <c r="CB37" s="452"/>
    </row>
    <row r="38" spans="1:80" x14ac:dyDescent="0.25">
      <c r="A38" s="429"/>
      <c r="B38" s="430"/>
      <c r="C38" s="430"/>
      <c r="D38" s="431"/>
      <c r="E38" s="456" t="s">
        <v>156</v>
      </c>
      <c r="F38" s="457"/>
      <c r="G38" s="457"/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457"/>
      <c r="T38" s="457"/>
      <c r="U38" s="457"/>
      <c r="V38" s="457"/>
      <c r="W38" s="457"/>
      <c r="X38" s="457"/>
      <c r="Y38" s="457"/>
      <c r="Z38" s="457"/>
      <c r="AA38" s="457"/>
      <c r="AB38" s="457"/>
      <c r="AC38" s="457"/>
      <c r="AD38" s="457"/>
      <c r="AE38" s="457"/>
      <c r="AF38" s="457"/>
      <c r="AG38" s="457"/>
      <c r="AH38" s="457"/>
      <c r="AI38" s="457"/>
      <c r="AJ38" s="457"/>
      <c r="AK38" s="457"/>
      <c r="AL38" s="457"/>
      <c r="AM38" s="457"/>
      <c r="AN38" s="457"/>
      <c r="AO38" s="457"/>
      <c r="AP38" s="457"/>
      <c r="AQ38" s="457"/>
      <c r="AR38" s="457"/>
      <c r="AS38" s="457"/>
      <c r="AT38" s="457"/>
      <c r="AU38" s="457"/>
      <c r="AV38" s="457"/>
      <c r="AW38" s="457"/>
      <c r="AX38" s="457"/>
      <c r="AY38" s="457"/>
      <c r="AZ38" s="457"/>
      <c r="BA38" s="457"/>
      <c r="BB38" s="457"/>
      <c r="BC38" s="457"/>
      <c r="BD38" s="458"/>
      <c r="BE38" s="453"/>
      <c r="BF38" s="454"/>
      <c r="BG38" s="454"/>
      <c r="BH38" s="454"/>
      <c r="BI38" s="454"/>
      <c r="BJ38" s="454"/>
      <c r="BK38" s="454"/>
      <c r="BL38" s="454"/>
      <c r="BM38" s="454"/>
      <c r="BN38" s="454"/>
      <c r="BO38" s="454"/>
      <c r="BP38" s="455"/>
      <c r="BQ38" s="453"/>
      <c r="BR38" s="454"/>
      <c r="BS38" s="454"/>
      <c r="BT38" s="454"/>
      <c r="BU38" s="454"/>
      <c r="BV38" s="454"/>
      <c r="BW38" s="454"/>
      <c r="BX38" s="454"/>
      <c r="BY38" s="454"/>
      <c r="BZ38" s="454"/>
      <c r="CA38" s="454"/>
      <c r="CB38" s="455"/>
    </row>
    <row r="39" spans="1:80" x14ac:dyDescent="0.25">
      <c r="A39" s="386">
        <v>2</v>
      </c>
      <c r="B39" s="387"/>
      <c r="C39" s="387"/>
      <c r="D39" s="388"/>
      <c r="E39" s="462" t="s">
        <v>157</v>
      </c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3"/>
      <c r="X39" s="463"/>
      <c r="Y39" s="463"/>
      <c r="Z39" s="463"/>
      <c r="AA39" s="463"/>
      <c r="AB39" s="463"/>
      <c r="AC39" s="463"/>
      <c r="AD39" s="463"/>
      <c r="AE39" s="463"/>
      <c r="AF39" s="463"/>
      <c r="AG39" s="463"/>
      <c r="AH39" s="463"/>
      <c r="AI39" s="463"/>
      <c r="AJ39" s="463"/>
      <c r="AK39" s="463"/>
      <c r="AL39" s="463"/>
      <c r="AM39" s="463"/>
      <c r="AN39" s="463"/>
      <c r="AO39" s="463"/>
      <c r="AP39" s="463"/>
      <c r="AQ39" s="463"/>
      <c r="AR39" s="463"/>
      <c r="AS39" s="463"/>
      <c r="AT39" s="463"/>
      <c r="AU39" s="463"/>
      <c r="AV39" s="463"/>
      <c r="AW39" s="463"/>
      <c r="AX39" s="463"/>
      <c r="AY39" s="463"/>
      <c r="AZ39" s="463"/>
      <c r="BA39" s="463"/>
      <c r="BB39" s="463"/>
      <c r="BC39" s="463"/>
      <c r="BD39" s="464"/>
      <c r="BE39" s="465" t="s">
        <v>9</v>
      </c>
      <c r="BF39" s="466"/>
      <c r="BG39" s="466"/>
      <c r="BH39" s="466"/>
      <c r="BI39" s="466"/>
      <c r="BJ39" s="466"/>
      <c r="BK39" s="466"/>
      <c r="BL39" s="466"/>
      <c r="BM39" s="466"/>
      <c r="BN39" s="466"/>
      <c r="BO39" s="466"/>
      <c r="BP39" s="467"/>
      <c r="BQ39" s="450">
        <f>BQ46+BQ41</f>
        <v>206813.4</v>
      </c>
      <c r="BR39" s="451"/>
      <c r="BS39" s="451"/>
      <c r="BT39" s="451"/>
      <c r="BU39" s="451"/>
      <c r="BV39" s="451"/>
      <c r="BW39" s="451"/>
      <c r="BX39" s="451"/>
      <c r="BY39" s="451"/>
      <c r="BZ39" s="451"/>
      <c r="CA39" s="451"/>
      <c r="CB39" s="452"/>
    </row>
    <row r="40" spans="1:80" x14ac:dyDescent="0.25">
      <c r="A40" s="429"/>
      <c r="B40" s="430"/>
      <c r="C40" s="430"/>
      <c r="D40" s="431"/>
      <c r="E40" s="432" t="s">
        <v>158</v>
      </c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3"/>
      <c r="V40" s="433"/>
      <c r="W40" s="433"/>
      <c r="X40" s="433"/>
      <c r="Y40" s="433"/>
      <c r="Z40" s="433"/>
      <c r="AA40" s="433"/>
      <c r="AB40" s="433"/>
      <c r="AC40" s="433"/>
      <c r="AD40" s="433"/>
      <c r="AE40" s="433"/>
      <c r="AF40" s="433"/>
      <c r="AG40" s="433"/>
      <c r="AH40" s="433"/>
      <c r="AI40" s="433"/>
      <c r="AJ40" s="433"/>
      <c r="AK40" s="433"/>
      <c r="AL40" s="433"/>
      <c r="AM40" s="433"/>
      <c r="AN40" s="433"/>
      <c r="AO40" s="433"/>
      <c r="AP40" s="433"/>
      <c r="AQ40" s="433"/>
      <c r="AR40" s="433"/>
      <c r="AS40" s="433"/>
      <c r="AT40" s="433"/>
      <c r="AU40" s="433"/>
      <c r="AV40" s="433"/>
      <c r="AW40" s="433"/>
      <c r="AX40" s="433"/>
      <c r="AY40" s="433"/>
      <c r="AZ40" s="433"/>
      <c r="BA40" s="433"/>
      <c r="BB40" s="433"/>
      <c r="BC40" s="433"/>
      <c r="BD40" s="434"/>
      <c r="BE40" s="438"/>
      <c r="BF40" s="439"/>
      <c r="BG40" s="439"/>
      <c r="BH40" s="439"/>
      <c r="BI40" s="439"/>
      <c r="BJ40" s="439"/>
      <c r="BK40" s="439"/>
      <c r="BL40" s="439"/>
      <c r="BM40" s="439"/>
      <c r="BN40" s="439"/>
      <c r="BO40" s="439"/>
      <c r="BP40" s="440"/>
      <c r="BQ40" s="453"/>
      <c r="BR40" s="454"/>
      <c r="BS40" s="454"/>
      <c r="BT40" s="454"/>
      <c r="BU40" s="454"/>
      <c r="BV40" s="454"/>
      <c r="BW40" s="454"/>
      <c r="BX40" s="454"/>
      <c r="BY40" s="454"/>
      <c r="BZ40" s="454"/>
      <c r="CA40" s="454"/>
      <c r="CB40" s="455"/>
    </row>
    <row r="41" spans="1:80" x14ac:dyDescent="0.25">
      <c r="A41" s="386" t="s">
        <v>159</v>
      </c>
      <c r="B41" s="387"/>
      <c r="C41" s="387"/>
      <c r="D41" s="388"/>
      <c r="E41" s="447" t="s">
        <v>79</v>
      </c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448"/>
      <c r="AL41" s="448"/>
      <c r="AM41" s="448"/>
      <c r="AN41" s="448"/>
      <c r="AO41" s="448"/>
      <c r="AP41" s="448"/>
      <c r="AQ41" s="448"/>
      <c r="AR41" s="448"/>
      <c r="AS41" s="448"/>
      <c r="AT41" s="448"/>
      <c r="AU41" s="448"/>
      <c r="AV41" s="448"/>
      <c r="AW41" s="448"/>
      <c r="AX41" s="448"/>
      <c r="AY41" s="448"/>
      <c r="AZ41" s="448"/>
      <c r="BA41" s="448"/>
      <c r="BB41" s="448"/>
      <c r="BC41" s="448"/>
      <c r="BD41" s="449"/>
      <c r="BE41" s="450">
        <f>BE34</f>
        <v>6671400</v>
      </c>
      <c r="BF41" s="451"/>
      <c r="BG41" s="451"/>
      <c r="BH41" s="451"/>
      <c r="BI41" s="451"/>
      <c r="BJ41" s="451"/>
      <c r="BK41" s="451"/>
      <c r="BL41" s="451"/>
      <c r="BM41" s="451"/>
      <c r="BN41" s="451"/>
      <c r="BO41" s="451"/>
      <c r="BP41" s="452"/>
      <c r="BQ41" s="450">
        <f>BE41*0.029</f>
        <v>193470.6</v>
      </c>
      <c r="BR41" s="451"/>
      <c r="BS41" s="451"/>
      <c r="BT41" s="451"/>
      <c r="BU41" s="451"/>
      <c r="BV41" s="451"/>
      <c r="BW41" s="451"/>
      <c r="BX41" s="451"/>
      <c r="BY41" s="451"/>
      <c r="BZ41" s="451"/>
      <c r="CA41" s="451"/>
      <c r="CB41" s="452"/>
    </row>
    <row r="42" spans="1:80" x14ac:dyDescent="0.25">
      <c r="A42" s="383"/>
      <c r="B42" s="384"/>
      <c r="C42" s="384"/>
      <c r="D42" s="385"/>
      <c r="E42" s="471" t="s">
        <v>160</v>
      </c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472"/>
      <c r="U42" s="472"/>
      <c r="V42" s="472"/>
      <c r="W42" s="472"/>
      <c r="X42" s="472"/>
      <c r="Y42" s="472"/>
      <c r="Z42" s="472"/>
      <c r="AA42" s="472"/>
      <c r="AB42" s="472"/>
      <c r="AC42" s="472"/>
      <c r="AD42" s="472"/>
      <c r="AE42" s="472"/>
      <c r="AF42" s="472"/>
      <c r="AG42" s="472"/>
      <c r="AH42" s="472"/>
      <c r="AI42" s="472"/>
      <c r="AJ42" s="472"/>
      <c r="AK42" s="472"/>
      <c r="AL42" s="472"/>
      <c r="AM42" s="472"/>
      <c r="AN42" s="472"/>
      <c r="AO42" s="472"/>
      <c r="AP42" s="472"/>
      <c r="AQ42" s="472"/>
      <c r="AR42" s="472"/>
      <c r="AS42" s="472"/>
      <c r="AT42" s="472"/>
      <c r="AU42" s="472"/>
      <c r="AV42" s="472"/>
      <c r="AW42" s="472"/>
      <c r="AX42" s="472"/>
      <c r="AY42" s="472"/>
      <c r="AZ42" s="472"/>
      <c r="BA42" s="472"/>
      <c r="BB42" s="472"/>
      <c r="BC42" s="472"/>
      <c r="BD42" s="473"/>
      <c r="BE42" s="468"/>
      <c r="BF42" s="469"/>
      <c r="BG42" s="469"/>
      <c r="BH42" s="469"/>
      <c r="BI42" s="469"/>
      <c r="BJ42" s="469"/>
      <c r="BK42" s="469"/>
      <c r="BL42" s="469"/>
      <c r="BM42" s="469"/>
      <c r="BN42" s="469"/>
      <c r="BO42" s="469"/>
      <c r="BP42" s="470"/>
      <c r="BQ42" s="468"/>
      <c r="BR42" s="469"/>
      <c r="BS42" s="469"/>
      <c r="BT42" s="469"/>
      <c r="BU42" s="469"/>
      <c r="BV42" s="469"/>
      <c r="BW42" s="469"/>
      <c r="BX42" s="469"/>
      <c r="BY42" s="469"/>
      <c r="BZ42" s="469"/>
      <c r="CA42" s="469"/>
      <c r="CB42" s="470"/>
    </row>
    <row r="43" spans="1:80" x14ac:dyDescent="0.25">
      <c r="A43" s="429"/>
      <c r="B43" s="430"/>
      <c r="C43" s="430"/>
      <c r="D43" s="431"/>
      <c r="E43" s="456" t="s">
        <v>161</v>
      </c>
      <c r="F43" s="457"/>
      <c r="G43" s="457"/>
      <c r="H43" s="457"/>
      <c r="I43" s="457"/>
      <c r="J43" s="457"/>
      <c r="K43" s="457"/>
      <c r="L43" s="457"/>
      <c r="M43" s="457"/>
      <c r="N43" s="457"/>
      <c r="O43" s="457"/>
      <c r="P43" s="457"/>
      <c r="Q43" s="457"/>
      <c r="R43" s="457"/>
      <c r="S43" s="457"/>
      <c r="T43" s="457"/>
      <c r="U43" s="457"/>
      <c r="V43" s="457"/>
      <c r="W43" s="457"/>
      <c r="X43" s="457"/>
      <c r="Y43" s="457"/>
      <c r="Z43" s="457"/>
      <c r="AA43" s="457"/>
      <c r="AB43" s="457"/>
      <c r="AC43" s="457"/>
      <c r="AD43" s="457"/>
      <c r="AE43" s="457"/>
      <c r="AF43" s="457"/>
      <c r="AG43" s="457"/>
      <c r="AH43" s="457"/>
      <c r="AI43" s="457"/>
      <c r="AJ43" s="457"/>
      <c r="AK43" s="457"/>
      <c r="AL43" s="457"/>
      <c r="AM43" s="457"/>
      <c r="AN43" s="457"/>
      <c r="AO43" s="457"/>
      <c r="AP43" s="457"/>
      <c r="AQ43" s="457"/>
      <c r="AR43" s="457"/>
      <c r="AS43" s="457"/>
      <c r="AT43" s="457"/>
      <c r="AU43" s="457"/>
      <c r="AV43" s="457"/>
      <c r="AW43" s="457"/>
      <c r="AX43" s="457"/>
      <c r="AY43" s="457"/>
      <c r="AZ43" s="457"/>
      <c r="BA43" s="457"/>
      <c r="BB43" s="457"/>
      <c r="BC43" s="457"/>
      <c r="BD43" s="458"/>
      <c r="BE43" s="453"/>
      <c r="BF43" s="454"/>
      <c r="BG43" s="454"/>
      <c r="BH43" s="454"/>
      <c r="BI43" s="454"/>
      <c r="BJ43" s="454"/>
      <c r="BK43" s="454"/>
      <c r="BL43" s="454"/>
      <c r="BM43" s="454"/>
      <c r="BN43" s="454"/>
      <c r="BO43" s="454"/>
      <c r="BP43" s="455"/>
      <c r="BQ43" s="453"/>
      <c r="BR43" s="454"/>
      <c r="BS43" s="454"/>
      <c r="BT43" s="454"/>
      <c r="BU43" s="454"/>
      <c r="BV43" s="454"/>
      <c r="BW43" s="454"/>
      <c r="BX43" s="454"/>
      <c r="BY43" s="454"/>
      <c r="BZ43" s="454"/>
      <c r="CA43" s="454"/>
      <c r="CB43" s="455"/>
    </row>
    <row r="44" spans="1:80" x14ac:dyDescent="0.25">
      <c r="A44" s="386" t="s">
        <v>162</v>
      </c>
      <c r="B44" s="387"/>
      <c r="C44" s="387"/>
      <c r="D44" s="388"/>
      <c r="E44" s="447" t="s">
        <v>163</v>
      </c>
      <c r="F44" s="448"/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8"/>
      <c r="AJ44" s="448"/>
      <c r="AK44" s="448"/>
      <c r="AL44" s="448"/>
      <c r="AM44" s="448"/>
      <c r="AN44" s="448"/>
      <c r="AO44" s="448"/>
      <c r="AP44" s="448"/>
      <c r="AQ44" s="448"/>
      <c r="AR44" s="448"/>
      <c r="AS44" s="448"/>
      <c r="AT44" s="448"/>
      <c r="AU44" s="448"/>
      <c r="AV44" s="448"/>
      <c r="AW44" s="448"/>
      <c r="AX44" s="448"/>
      <c r="AY44" s="448"/>
      <c r="AZ44" s="448"/>
      <c r="BA44" s="448"/>
      <c r="BB44" s="448"/>
      <c r="BC44" s="448"/>
      <c r="BD44" s="449"/>
      <c r="BE44" s="450"/>
      <c r="BF44" s="451"/>
      <c r="BG44" s="451"/>
      <c r="BH44" s="451"/>
      <c r="BI44" s="451"/>
      <c r="BJ44" s="451"/>
      <c r="BK44" s="451"/>
      <c r="BL44" s="451"/>
      <c r="BM44" s="451"/>
      <c r="BN44" s="451"/>
      <c r="BO44" s="451"/>
      <c r="BP44" s="452"/>
      <c r="BQ44" s="450"/>
      <c r="BR44" s="451"/>
      <c r="BS44" s="451"/>
      <c r="BT44" s="451"/>
      <c r="BU44" s="451"/>
      <c r="BV44" s="451"/>
      <c r="BW44" s="451"/>
      <c r="BX44" s="451"/>
      <c r="BY44" s="451"/>
      <c r="BZ44" s="451"/>
      <c r="CA44" s="451"/>
      <c r="CB44" s="452"/>
    </row>
    <row r="45" spans="1:80" x14ac:dyDescent="0.25">
      <c r="A45" s="429"/>
      <c r="B45" s="430"/>
      <c r="C45" s="430"/>
      <c r="D45" s="431"/>
      <c r="E45" s="456" t="s">
        <v>164</v>
      </c>
      <c r="F45" s="457"/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57"/>
      <c r="R45" s="457"/>
      <c r="S45" s="457"/>
      <c r="T45" s="457"/>
      <c r="U45" s="457"/>
      <c r="V45" s="457"/>
      <c r="W45" s="457"/>
      <c r="X45" s="457"/>
      <c r="Y45" s="457"/>
      <c r="Z45" s="457"/>
      <c r="AA45" s="457"/>
      <c r="AB45" s="457"/>
      <c r="AC45" s="457"/>
      <c r="AD45" s="457"/>
      <c r="AE45" s="457"/>
      <c r="AF45" s="457"/>
      <c r="AG45" s="457"/>
      <c r="AH45" s="457"/>
      <c r="AI45" s="457"/>
      <c r="AJ45" s="457"/>
      <c r="AK45" s="457"/>
      <c r="AL45" s="457"/>
      <c r="AM45" s="457"/>
      <c r="AN45" s="457"/>
      <c r="AO45" s="457"/>
      <c r="AP45" s="457"/>
      <c r="AQ45" s="457"/>
      <c r="AR45" s="457"/>
      <c r="AS45" s="457"/>
      <c r="AT45" s="457"/>
      <c r="AU45" s="457"/>
      <c r="AV45" s="457"/>
      <c r="AW45" s="457"/>
      <c r="AX45" s="457"/>
      <c r="AY45" s="457"/>
      <c r="AZ45" s="457"/>
      <c r="BA45" s="457"/>
      <c r="BB45" s="457"/>
      <c r="BC45" s="457"/>
      <c r="BD45" s="458"/>
      <c r="BE45" s="453"/>
      <c r="BF45" s="454"/>
      <c r="BG45" s="454"/>
      <c r="BH45" s="454"/>
      <c r="BI45" s="454"/>
      <c r="BJ45" s="454"/>
      <c r="BK45" s="454"/>
      <c r="BL45" s="454"/>
      <c r="BM45" s="454"/>
      <c r="BN45" s="454"/>
      <c r="BO45" s="454"/>
      <c r="BP45" s="455"/>
      <c r="BQ45" s="453"/>
      <c r="BR45" s="454"/>
      <c r="BS45" s="454"/>
      <c r="BT45" s="454"/>
      <c r="BU45" s="454"/>
      <c r="BV45" s="454"/>
      <c r="BW45" s="454"/>
      <c r="BX45" s="454"/>
      <c r="BY45" s="454"/>
      <c r="BZ45" s="454"/>
      <c r="CA45" s="454"/>
      <c r="CB45" s="455"/>
    </row>
    <row r="46" spans="1:80" x14ac:dyDescent="0.25">
      <c r="A46" s="386" t="s">
        <v>165</v>
      </c>
      <c r="B46" s="387"/>
      <c r="C46" s="387"/>
      <c r="D46" s="388"/>
      <c r="E46" s="447" t="s">
        <v>166</v>
      </c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8"/>
      <c r="V46" s="448"/>
      <c r="W46" s="448"/>
      <c r="X46" s="448"/>
      <c r="Y46" s="448"/>
      <c r="Z46" s="448"/>
      <c r="AA46" s="448"/>
      <c r="AB46" s="448"/>
      <c r="AC46" s="448"/>
      <c r="AD46" s="448"/>
      <c r="AE46" s="448"/>
      <c r="AF46" s="448"/>
      <c r="AG46" s="448"/>
      <c r="AH46" s="448"/>
      <c r="AI46" s="448"/>
      <c r="AJ46" s="448"/>
      <c r="AK46" s="448"/>
      <c r="AL46" s="448"/>
      <c r="AM46" s="448"/>
      <c r="AN46" s="448"/>
      <c r="AO46" s="448"/>
      <c r="AP46" s="448"/>
      <c r="AQ46" s="448"/>
      <c r="AR46" s="448"/>
      <c r="AS46" s="448"/>
      <c r="AT46" s="448"/>
      <c r="AU46" s="448"/>
      <c r="AV46" s="448"/>
      <c r="AW46" s="448"/>
      <c r="AX46" s="448"/>
      <c r="AY46" s="448"/>
      <c r="AZ46" s="448"/>
      <c r="BA46" s="448"/>
      <c r="BB46" s="448"/>
      <c r="BC46" s="448"/>
      <c r="BD46" s="449"/>
      <c r="BE46" s="450">
        <f>BE34</f>
        <v>6671400</v>
      </c>
      <c r="BF46" s="451"/>
      <c r="BG46" s="451"/>
      <c r="BH46" s="451"/>
      <c r="BI46" s="451"/>
      <c r="BJ46" s="451"/>
      <c r="BK46" s="451"/>
      <c r="BL46" s="451"/>
      <c r="BM46" s="451"/>
      <c r="BN46" s="451"/>
      <c r="BO46" s="451"/>
      <c r="BP46" s="452"/>
      <c r="BQ46" s="450">
        <f>BE46*0.002</f>
        <v>13342.800000000001</v>
      </c>
      <c r="BR46" s="451"/>
      <c r="BS46" s="451"/>
      <c r="BT46" s="451"/>
      <c r="BU46" s="451"/>
      <c r="BV46" s="451"/>
      <c r="BW46" s="451"/>
      <c r="BX46" s="451"/>
      <c r="BY46" s="451"/>
      <c r="BZ46" s="451"/>
      <c r="CA46" s="451"/>
      <c r="CB46" s="452"/>
    </row>
    <row r="47" spans="1:80" x14ac:dyDescent="0.25">
      <c r="A47" s="429"/>
      <c r="B47" s="430"/>
      <c r="C47" s="430"/>
      <c r="D47" s="431"/>
      <c r="E47" s="456" t="s">
        <v>167</v>
      </c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457"/>
      <c r="R47" s="457"/>
      <c r="S47" s="457"/>
      <c r="T47" s="457"/>
      <c r="U47" s="457"/>
      <c r="V47" s="457"/>
      <c r="W47" s="457"/>
      <c r="X47" s="457"/>
      <c r="Y47" s="457"/>
      <c r="Z47" s="457"/>
      <c r="AA47" s="457"/>
      <c r="AB47" s="457"/>
      <c r="AC47" s="457"/>
      <c r="AD47" s="457"/>
      <c r="AE47" s="457"/>
      <c r="AF47" s="457"/>
      <c r="AG47" s="457"/>
      <c r="AH47" s="457"/>
      <c r="AI47" s="457"/>
      <c r="AJ47" s="457"/>
      <c r="AK47" s="457"/>
      <c r="AL47" s="457"/>
      <c r="AM47" s="457"/>
      <c r="AN47" s="457"/>
      <c r="AO47" s="457"/>
      <c r="AP47" s="457"/>
      <c r="AQ47" s="457"/>
      <c r="AR47" s="457"/>
      <c r="AS47" s="457"/>
      <c r="AT47" s="457"/>
      <c r="AU47" s="457"/>
      <c r="AV47" s="457"/>
      <c r="AW47" s="457"/>
      <c r="AX47" s="457"/>
      <c r="AY47" s="457"/>
      <c r="AZ47" s="457"/>
      <c r="BA47" s="457"/>
      <c r="BB47" s="457"/>
      <c r="BC47" s="457"/>
      <c r="BD47" s="458"/>
      <c r="BE47" s="453"/>
      <c r="BF47" s="454"/>
      <c r="BG47" s="454"/>
      <c r="BH47" s="454"/>
      <c r="BI47" s="454"/>
      <c r="BJ47" s="454"/>
      <c r="BK47" s="454"/>
      <c r="BL47" s="454"/>
      <c r="BM47" s="454"/>
      <c r="BN47" s="454"/>
      <c r="BO47" s="454"/>
      <c r="BP47" s="455"/>
      <c r="BQ47" s="453"/>
      <c r="BR47" s="454"/>
      <c r="BS47" s="454"/>
      <c r="BT47" s="454"/>
      <c r="BU47" s="454"/>
      <c r="BV47" s="454"/>
      <c r="BW47" s="454"/>
      <c r="BX47" s="454"/>
      <c r="BY47" s="454"/>
      <c r="BZ47" s="454"/>
      <c r="CA47" s="454"/>
      <c r="CB47" s="455"/>
    </row>
    <row r="48" spans="1:80" x14ac:dyDescent="0.25">
      <c r="A48" s="386" t="s">
        <v>168</v>
      </c>
      <c r="B48" s="387"/>
      <c r="C48" s="387"/>
      <c r="D48" s="388"/>
      <c r="E48" s="447" t="s">
        <v>166</v>
      </c>
      <c r="F48" s="448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  <c r="Z48" s="448"/>
      <c r="AA48" s="448"/>
      <c r="AB48" s="448"/>
      <c r="AC48" s="448"/>
      <c r="AD48" s="448"/>
      <c r="AE48" s="448"/>
      <c r="AF48" s="448"/>
      <c r="AG48" s="448"/>
      <c r="AH48" s="448"/>
      <c r="AI48" s="448"/>
      <c r="AJ48" s="448"/>
      <c r="AK48" s="448"/>
      <c r="AL48" s="448"/>
      <c r="AM48" s="448"/>
      <c r="AN48" s="448"/>
      <c r="AO48" s="448"/>
      <c r="AP48" s="448"/>
      <c r="AQ48" s="448"/>
      <c r="AR48" s="448"/>
      <c r="AS48" s="448"/>
      <c r="AT48" s="448"/>
      <c r="AU48" s="448"/>
      <c r="AV48" s="448"/>
      <c r="AW48" s="448"/>
      <c r="AX48" s="448"/>
      <c r="AY48" s="448"/>
      <c r="AZ48" s="448"/>
      <c r="BA48" s="448"/>
      <c r="BB48" s="448"/>
      <c r="BC48" s="448"/>
      <c r="BD48" s="449"/>
      <c r="BE48" s="450">
        <v>0</v>
      </c>
      <c r="BF48" s="451"/>
      <c r="BG48" s="451"/>
      <c r="BH48" s="451"/>
      <c r="BI48" s="451"/>
      <c r="BJ48" s="451"/>
      <c r="BK48" s="451"/>
      <c r="BL48" s="451"/>
      <c r="BM48" s="451"/>
      <c r="BN48" s="451"/>
      <c r="BO48" s="451"/>
      <c r="BP48" s="452"/>
      <c r="BQ48" s="450">
        <v>0</v>
      </c>
      <c r="BR48" s="451"/>
      <c r="BS48" s="451"/>
      <c r="BT48" s="451"/>
      <c r="BU48" s="451"/>
      <c r="BV48" s="451"/>
      <c r="BW48" s="451"/>
      <c r="BX48" s="451"/>
      <c r="BY48" s="451"/>
      <c r="BZ48" s="451"/>
      <c r="CA48" s="451"/>
      <c r="CB48" s="452"/>
    </row>
    <row r="49" spans="1:85" ht="12.75" customHeight="1" x14ac:dyDescent="0.25">
      <c r="A49" s="429"/>
      <c r="B49" s="430"/>
      <c r="C49" s="430"/>
      <c r="D49" s="431"/>
      <c r="E49" s="456" t="s">
        <v>169</v>
      </c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57"/>
      <c r="Q49" s="457"/>
      <c r="R49" s="457"/>
      <c r="S49" s="457"/>
      <c r="T49" s="457"/>
      <c r="U49" s="457"/>
      <c r="V49" s="457"/>
      <c r="W49" s="457"/>
      <c r="X49" s="457"/>
      <c r="Y49" s="457"/>
      <c r="Z49" s="457"/>
      <c r="AA49" s="457"/>
      <c r="AB49" s="457"/>
      <c r="AC49" s="457"/>
      <c r="AD49" s="457"/>
      <c r="AE49" s="457"/>
      <c r="AF49" s="457"/>
      <c r="AG49" s="457"/>
      <c r="AH49" s="457"/>
      <c r="AI49" s="457"/>
      <c r="AJ49" s="457"/>
      <c r="AK49" s="457"/>
      <c r="AL49" s="457"/>
      <c r="AM49" s="457"/>
      <c r="AN49" s="457"/>
      <c r="AO49" s="457"/>
      <c r="AP49" s="457"/>
      <c r="AQ49" s="457"/>
      <c r="AR49" s="457"/>
      <c r="AS49" s="457"/>
      <c r="AT49" s="457"/>
      <c r="AU49" s="457"/>
      <c r="AV49" s="457"/>
      <c r="AW49" s="457"/>
      <c r="AX49" s="457"/>
      <c r="AY49" s="457"/>
      <c r="AZ49" s="457"/>
      <c r="BA49" s="457"/>
      <c r="BB49" s="457"/>
      <c r="BC49" s="457"/>
      <c r="BD49" s="458"/>
      <c r="BE49" s="453"/>
      <c r="BF49" s="454"/>
      <c r="BG49" s="454"/>
      <c r="BH49" s="454"/>
      <c r="BI49" s="454"/>
      <c r="BJ49" s="454"/>
      <c r="BK49" s="454"/>
      <c r="BL49" s="454"/>
      <c r="BM49" s="454"/>
      <c r="BN49" s="454"/>
      <c r="BO49" s="454"/>
      <c r="BP49" s="455"/>
      <c r="BQ49" s="453"/>
      <c r="BR49" s="454"/>
      <c r="BS49" s="454"/>
      <c r="BT49" s="454"/>
      <c r="BU49" s="454"/>
      <c r="BV49" s="454"/>
      <c r="BW49" s="454"/>
      <c r="BX49" s="454"/>
      <c r="BY49" s="454"/>
      <c r="BZ49" s="454"/>
      <c r="CA49" s="454"/>
      <c r="CB49" s="455"/>
    </row>
    <row r="50" spans="1:85" x14ac:dyDescent="0.25">
      <c r="A50" s="386" t="s">
        <v>170</v>
      </c>
      <c r="B50" s="387"/>
      <c r="C50" s="387"/>
      <c r="D50" s="388"/>
      <c r="E50" s="447" t="s">
        <v>166</v>
      </c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448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448"/>
      <c r="AG50" s="448"/>
      <c r="AH50" s="448"/>
      <c r="AI50" s="448"/>
      <c r="AJ50" s="448"/>
      <c r="AK50" s="448"/>
      <c r="AL50" s="448"/>
      <c r="AM50" s="448"/>
      <c r="AN50" s="448"/>
      <c r="AO50" s="448"/>
      <c r="AP50" s="448"/>
      <c r="AQ50" s="448"/>
      <c r="AR50" s="448"/>
      <c r="AS50" s="448"/>
      <c r="AT50" s="448"/>
      <c r="AU50" s="448"/>
      <c r="AV50" s="448"/>
      <c r="AW50" s="448"/>
      <c r="AX50" s="448"/>
      <c r="AY50" s="448"/>
      <c r="AZ50" s="448"/>
      <c r="BA50" s="448"/>
      <c r="BB50" s="448"/>
      <c r="BC50" s="448"/>
      <c r="BD50" s="449"/>
      <c r="BE50" s="450">
        <v>0</v>
      </c>
      <c r="BF50" s="451"/>
      <c r="BG50" s="451"/>
      <c r="BH50" s="451"/>
      <c r="BI50" s="451"/>
      <c r="BJ50" s="451"/>
      <c r="BK50" s="451"/>
      <c r="BL50" s="451"/>
      <c r="BM50" s="451"/>
      <c r="BN50" s="451"/>
      <c r="BO50" s="451"/>
      <c r="BP50" s="452"/>
      <c r="BQ50" s="450">
        <v>0</v>
      </c>
      <c r="BR50" s="451"/>
      <c r="BS50" s="451"/>
      <c r="BT50" s="451"/>
      <c r="BU50" s="451"/>
      <c r="BV50" s="451"/>
      <c r="BW50" s="451"/>
      <c r="BX50" s="451"/>
      <c r="BY50" s="451"/>
      <c r="BZ50" s="451"/>
      <c r="CA50" s="451"/>
      <c r="CB50" s="452"/>
    </row>
    <row r="51" spans="1:85" ht="12.75" customHeight="1" x14ac:dyDescent="0.25">
      <c r="A51" s="429"/>
      <c r="B51" s="430"/>
      <c r="C51" s="430"/>
      <c r="D51" s="431"/>
      <c r="E51" s="456" t="s">
        <v>169</v>
      </c>
      <c r="F51" s="457"/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57"/>
      <c r="R51" s="457"/>
      <c r="S51" s="457"/>
      <c r="T51" s="457"/>
      <c r="U51" s="457"/>
      <c r="V51" s="457"/>
      <c r="W51" s="457"/>
      <c r="X51" s="457"/>
      <c r="Y51" s="457"/>
      <c r="Z51" s="457"/>
      <c r="AA51" s="457"/>
      <c r="AB51" s="457"/>
      <c r="AC51" s="457"/>
      <c r="AD51" s="457"/>
      <c r="AE51" s="457"/>
      <c r="AF51" s="457"/>
      <c r="AG51" s="457"/>
      <c r="AH51" s="457"/>
      <c r="AI51" s="457"/>
      <c r="AJ51" s="457"/>
      <c r="AK51" s="457"/>
      <c r="AL51" s="457"/>
      <c r="AM51" s="457"/>
      <c r="AN51" s="457"/>
      <c r="AO51" s="457"/>
      <c r="AP51" s="457"/>
      <c r="AQ51" s="457"/>
      <c r="AR51" s="457"/>
      <c r="AS51" s="457"/>
      <c r="AT51" s="457"/>
      <c r="AU51" s="457"/>
      <c r="AV51" s="457"/>
      <c r="AW51" s="457"/>
      <c r="AX51" s="457"/>
      <c r="AY51" s="457"/>
      <c r="AZ51" s="457"/>
      <c r="BA51" s="457"/>
      <c r="BB51" s="457"/>
      <c r="BC51" s="457"/>
      <c r="BD51" s="458"/>
      <c r="BE51" s="453"/>
      <c r="BF51" s="454"/>
      <c r="BG51" s="454"/>
      <c r="BH51" s="454"/>
      <c r="BI51" s="454"/>
      <c r="BJ51" s="454"/>
      <c r="BK51" s="454"/>
      <c r="BL51" s="454"/>
      <c r="BM51" s="454"/>
      <c r="BN51" s="454"/>
      <c r="BO51" s="454"/>
      <c r="BP51" s="455"/>
      <c r="BQ51" s="453"/>
      <c r="BR51" s="454"/>
      <c r="BS51" s="454"/>
      <c r="BT51" s="454"/>
      <c r="BU51" s="454"/>
      <c r="BV51" s="454"/>
      <c r="BW51" s="454"/>
      <c r="BX51" s="454"/>
      <c r="BY51" s="454"/>
      <c r="BZ51" s="454"/>
      <c r="CA51" s="454"/>
      <c r="CB51" s="455"/>
    </row>
    <row r="52" spans="1:85" x14ac:dyDescent="0.25">
      <c r="A52" s="386">
        <v>3</v>
      </c>
      <c r="B52" s="387"/>
      <c r="C52" s="387"/>
      <c r="D52" s="388"/>
      <c r="E52" s="462" t="s">
        <v>171</v>
      </c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3"/>
      <c r="AH52" s="463"/>
      <c r="AI52" s="463"/>
      <c r="AJ52" s="463"/>
      <c r="AK52" s="463"/>
      <c r="AL52" s="463"/>
      <c r="AM52" s="463"/>
      <c r="AN52" s="463"/>
      <c r="AO52" s="463"/>
      <c r="AP52" s="463"/>
      <c r="AQ52" s="463"/>
      <c r="AR52" s="463"/>
      <c r="AS52" s="463"/>
      <c r="AT52" s="463"/>
      <c r="AU52" s="463"/>
      <c r="AV52" s="463"/>
      <c r="AW52" s="463"/>
      <c r="AX52" s="463"/>
      <c r="AY52" s="463"/>
      <c r="AZ52" s="463"/>
      <c r="BA52" s="463"/>
      <c r="BB52" s="463"/>
      <c r="BC52" s="463"/>
      <c r="BD52" s="464"/>
      <c r="BE52" s="450">
        <f>BE34</f>
        <v>6671400</v>
      </c>
      <c r="BF52" s="451"/>
      <c r="BG52" s="451"/>
      <c r="BH52" s="451"/>
      <c r="BI52" s="451"/>
      <c r="BJ52" s="451"/>
      <c r="BK52" s="451"/>
      <c r="BL52" s="451"/>
      <c r="BM52" s="451"/>
      <c r="BN52" s="451"/>
      <c r="BO52" s="451"/>
      <c r="BP52" s="452"/>
      <c r="BQ52" s="450">
        <f>BE52*0.051</f>
        <v>340241.39999999997</v>
      </c>
      <c r="BR52" s="451"/>
      <c r="BS52" s="451"/>
      <c r="BT52" s="451"/>
      <c r="BU52" s="451"/>
      <c r="BV52" s="451"/>
      <c r="BW52" s="451"/>
      <c r="BX52" s="451"/>
      <c r="BY52" s="451"/>
      <c r="BZ52" s="451"/>
      <c r="CA52" s="451"/>
      <c r="CB52" s="452"/>
    </row>
    <row r="53" spans="1:85" x14ac:dyDescent="0.25">
      <c r="A53" s="429"/>
      <c r="B53" s="430"/>
      <c r="C53" s="430"/>
      <c r="D53" s="431"/>
      <c r="E53" s="432" t="s">
        <v>172</v>
      </c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3"/>
      <c r="AG53" s="433"/>
      <c r="AH53" s="433"/>
      <c r="AI53" s="433"/>
      <c r="AJ53" s="433"/>
      <c r="AK53" s="433"/>
      <c r="AL53" s="433"/>
      <c r="AM53" s="433"/>
      <c r="AN53" s="433"/>
      <c r="AO53" s="433"/>
      <c r="AP53" s="433"/>
      <c r="AQ53" s="433"/>
      <c r="AR53" s="433"/>
      <c r="AS53" s="433"/>
      <c r="AT53" s="433"/>
      <c r="AU53" s="433"/>
      <c r="AV53" s="433"/>
      <c r="AW53" s="433"/>
      <c r="AX53" s="433"/>
      <c r="AY53" s="433"/>
      <c r="AZ53" s="433"/>
      <c r="BA53" s="433"/>
      <c r="BB53" s="433"/>
      <c r="BC53" s="433"/>
      <c r="BD53" s="434"/>
      <c r="BE53" s="453"/>
      <c r="BF53" s="454"/>
      <c r="BG53" s="454"/>
      <c r="BH53" s="454"/>
      <c r="BI53" s="454"/>
      <c r="BJ53" s="454"/>
      <c r="BK53" s="454"/>
      <c r="BL53" s="454"/>
      <c r="BM53" s="454"/>
      <c r="BN53" s="454"/>
      <c r="BO53" s="454"/>
      <c r="BP53" s="455"/>
      <c r="BQ53" s="453"/>
      <c r="BR53" s="454"/>
      <c r="BS53" s="454"/>
      <c r="BT53" s="454"/>
      <c r="BU53" s="454"/>
      <c r="BV53" s="454"/>
      <c r="BW53" s="454"/>
      <c r="BX53" s="454"/>
      <c r="BY53" s="454"/>
      <c r="BZ53" s="454"/>
      <c r="CA53" s="454"/>
      <c r="CB53" s="455"/>
    </row>
    <row r="54" spans="1:85" x14ac:dyDescent="0.25">
      <c r="A54" s="407"/>
      <c r="B54" s="408"/>
      <c r="C54" s="408"/>
      <c r="D54" s="409"/>
      <c r="E54" s="413" t="s">
        <v>120</v>
      </c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4"/>
      <c r="AG54" s="414"/>
      <c r="AH54" s="414"/>
      <c r="AI54" s="414"/>
      <c r="AJ54" s="414"/>
      <c r="AK54" s="414"/>
      <c r="AL54" s="414"/>
      <c r="AM54" s="414"/>
      <c r="AN54" s="414"/>
      <c r="AO54" s="414"/>
      <c r="AP54" s="414"/>
      <c r="AQ54" s="414"/>
      <c r="AR54" s="414"/>
      <c r="AS54" s="414"/>
      <c r="AT54" s="414"/>
      <c r="AU54" s="414"/>
      <c r="AV54" s="414"/>
      <c r="AW54" s="414"/>
      <c r="AX54" s="414"/>
      <c r="AY54" s="414"/>
      <c r="AZ54" s="414"/>
      <c r="BA54" s="414"/>
      <c r="BB54" s="414"/>
      <c r="BC54" s="414"/>
      <c r="BD54" s="415"/>
      <c r="BE54" s="407" t="s">
        <v>9</v>
      </c>
      <c r="BF54" s="408"/>
      <c r="BG54" s="408"/>
      <c r="BH54" s="408"/>
      <c r="BI54" s="408"/>
      <c r="BJ54" s="408"/>
      <c r="BK54" s="408"/>
      <c r="BL54" s="408"/>
      <c r="BM54" s="408"/>
      <c r="BN54" s="408"/>
      <c r="BO54" s="408"/>
      <c r="BP54" s="409"/>
      <c r="BQ54" s="419">
        <f>BQ52+BQ39+BQ33</f>
        <v>2014800</v>
      </c>
      <c r="BR54" s="420"/>
      <c r="BS54" s="420"/>
      <c r="BT54" s="420"/>
      <c r="BU54" s="420"/>
      <c r="BV54" s="420"/>
      <c r="BW54" s="420"/>
      <c r="BX54" s="420"/>
      <c r="BY54" s="420"/>
      <c r="BZ54" s="420"/>
      <c r="CA54" s="420"/>
      <c r="CB54" s="421"/>
    </row>
    <row r="55" spans="1:85" x14ac:dyDescent="0.25">
      <c r="A55" s="407"/>
      <c r="B55" s="408"/>
      <c r="C55" s="408"/>
      <c r="D55" s="409"/>
      <c r="E55" s="422" t="s">
        <v>121</v>
      </c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3"/>
      <c r="AF55" s="423"/>
      <c r="AG55" s="423"/>
      <c r="AH55" s="423"/>
      <c r="AI55" s="423"/>
      <c r="AJ55" s="423"/>
      <c r="AK55" s="423"/>
      <c r="AL55" s="423"/>
      <c r="AM55" s="423"/>
      <c r="AN55" s="423"/>
      <c r="AO55" s="423"/>
      <c r="AP55" s="423"/>
      <c r="AQ55" s="423"/>
      <c r="AR55" s="423"/>
      <c r="AS55" s="423"/>
      <c r="AT55" s="423"/>
      <c r="AU55" s="423"/>
      <c r="AV55" s="423"/>
      <c r="AW55" s="423"/>
      <c r="AX55" s="423"/>
      <c r="AY55" s="423"/>
      <c r="AZ55" s="423"/>
      <c r="BA55" s="423"/>
      <c r="BB55" s="423"/>
      <c r="BC55" s="423"/>
      <c r="BD55" s="424"/>
      <c r="BE55" s="407" t="s">
        <v>9</v>
      </c>
      <c r="BF55" s="408"/>
      <c r="BG55" s="408"/>
      <c r="BH55" s="408"/>
      <c r="BI55" s="408"/>
      <c r="BJ55" s="408"/>
      <c r="BK55" s="408"/>
      <c r="BL55" s="408"/>
      <c r="BM55" s="408"/>
      <c r="BN55" s="408"/>
      <c r="BO55" s="408"/>
      <c r="BP55" s="409"/>
      <c r="BQ55" s="416">
        <f>BQ54</f>
        <v>2014800</v>
      </c>
      <c r="BR55" s="417"/>
      <c r="BS55" s="417"/>
      <c r="BT55" s="417"/>
      <c r="BU55" s="417"/>
      <c r="BV55" s="417"/>
      <c r="BW55" s="417"/>
      <c r="BX55" s="417"/>
      <c r="BY55" s="417"/>
      <c r="BZ55" s="417"/>
      <c r="CA55" s="417"/>
      <c r="CB55" s="418"/>
      <c r="CG55" s="33">
        <f>2551000-BQ54</f>
        <v>536200</v>
      </c>
    </row>
    <row r="56" spans="1:85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85" s="31" customFormat="1" ht="10.199999999999999" x14ac:dyDescent="0.2">
      <c r="A57" s="474" t="s">
        <v>173</v>
      </c>
      <c r="B57" s="474"/>
      <c r="C57" s="474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474"/>
      <c r="Q57" s="474"/>
      <c r="R57" s="474"/>
      <c r="S57" s="474"/>
      <c r="T57" s="474"/>
      <c r="U57" s="474"/>
      <c r="V57" s="474"/>
      <c r="W57" s="474"/>
      <c r="X57" s="474"/>
      <c r="Y57" s="474"/>
      <c r="Z57" s="474"/>
      <c r="AA57" s="474"/>
      <c r="AB57" s="474"/>
      <c r="AC57" s="474"/>
      <c r="AD57" s="474"/>
      <c r="AE57" s="474"/>
      <c r="AF57" s="474"/>
      <c r="AG57" s="474"/>
      <c r="AH57" s="474"/>
      <c r="AI57" s="474"/>
      <c r="AJ57" s="474"/>
      <c r="AK57" s="474"/>
      <c r="AL57" s="474"/>
      <c r="AM57" s="474"/>
      <c r="AN57" s="474"/>
      <c r="AO57" s="474"/>
      <c r="AP57" s="474"/>
      <c r="AQ57" s="474"/>
      <c r="AR57" s="474"/>
      <c r="AS57" s="474"/>
      <c r="AT57" s="474"/>
      <c r="AU57" s="474"/>
      <c r="AV57" s="474"/>
      <c r="AW57" s="474"/>
      <c r="AX57" s="474"/>
      <c r="AY57" s="474"/>
      <c r="AZ57" s="474"/>
      <c r="BA57" s="474"/>
      <c r="BB57" s="474"/>
      <c r="BC57" s="474"/>
      <c r="BD57" s="474"/>
      <c r="BE57" s="474"/>
      <c r="BF57" s="474"/>
      <c r="BG57" s="474"/>
      <c r="BH57" s="474"/>
      <c r="BI57" s="474"/>
      <c r="BJ57" s="474"/>
      <c r="BK57" s="474"/>
      <c r="BL57" s="474"/>
      <c r="BM57" s="474"/>
      <c r="BN57" s="474"/>
      <c r="BO57" s="474"/>
      <c r="BP57" s="474"/>
      <c r="BQ57" s="474"/>
      <c r="BR57" s="474"/>
      <c r="BS57" s="474"/>
      <c r="BT57" s="474"/>
      <c r="BU57" s="474"/>
      <c r="BV57" s="474"/>
      <c r="BW57" s="474"/>
      <c r="BX57" s="474"/>
      <c r="BY57" s="474"/>
      <c r="BZ57" s="474"/>
      <c r="CA57" s="474"/>
      <c r="CB57" s="474"/>
    </row>
    <row r="58" spans="1:85" s="31" customFormat="1" ht="10.199999999999999" x14ac:dyDescent="0.2">
      <c r="A58" s="474"/>
      <c r="B58" s="474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474"/>
      <c r="AC58" s="474"/>
      <c r="AD58" s="474"/>
      <c r="AE58" s="474"/>
      <c r="AF58" s="474"/>
      <c r="AG58" s="474"/>
      <c r="AH58" s="474"/>
      <c r="AI58" s="474"/>
      <c r="AJ58" s="474"/>
      <c r="AK58" s="474"/>
      <c r="AL58" s="474"/>
      <c r="AM58" s="474"/>
      <c r="AN58" s="474"/>
      <c r="AO58" s="474"/>
      <c r="AP58" s="474"/>
      <c r="AQ58" s="474"/>
      <c r="AR58" s="474"/>
      <c r="AS58" s="474"/>
      <c r="AT58" s="474"/>
      <c r="AU58" s="474"/>
      <c r="AV58" s="474"/>
      <c r="AW58" s="474"/>
      <c r="AX58" s="474"/>
      <c r="AY58" s="474"/>
      <c r="AZ58" s="474"/>
      <c r="BA58" s="474"/>
      <c r="BB58" s="474"/>
      <c r="BC58" s="474"/>
      <c r="BD58" s="474"/>
      <c r="BE58" s="474"/>
      <c r="BF58" s="474"/>
      <c r="BG58" s="474"/>
      <c r="BH58" s="474"/>
      <c r="BI58" s="474"/>
      <c r="BJ58" s="474"/>
      <c r="BK58" s="474"/>
      <c r="BL58" s="474"/>
      <c r="BM58" s="474"/>
      <c r="BN58" s="474"/>
      <c r="BO58" s="474"/>
      <c r="BP58" s="474"/>
      <c r="BQ58" s="474"/>
      <c r="BR58" s="474"/>
      <c r="BS58" s="474"/>
      <c r="BT58" s="474"/>
      <c r="BU58" s="474"/>
      <c r="BV58" s="474"/>
      <c r="BW58" s="474"/>
      <c r="BX58" s="474"/>
      <c r="BY58" s="474"/>
      <c r="BZ58" s="474"/>
      <c r="CA58" s="474"/>
      <c r="CB58" s="474"/>
    </row>
    <row r="59" spans="1:85" s="31" customFormat="1" ht="10.199999999999999" x14ac:dyDescent="0.2">
      <c r="A59" s="474"/>
      <c r="B59" s="474"/>
      <c r="C59" s="474"/>
      <c r="D59" s="474"/>
      <c r="E59" s="474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4"/>
      <c r="T59" s="474"/>
      <c r="U59" s="474"/>
      <c r="V59" s="474"/>
      <c r="W59" s="474"/>
      <c r="X59" s="474"/>
      <c r="Y59" s="474"/>
      <c r="Z59" s="474"/>
      <c r="AA59" s="474"/>
      <c r="AB59" s="474"/>
      <c r="AC59" s="474"/>
      <c r="AD59" s="474"/>
      <c r="AE59" s="474"/>
      <c r="AF59" s="474"/>
      <c r="AG59" s="474"/>
      <c r="AH59" s="474"/>
      <c r="AI59" s="474"/>
      <c r="AJ59" s="474"/>
      <c r="AK59" s="474"/>
      <c r="AL59" s="474"/>
      <c r="AM59" s="474"/>
      <c r="AN59" s="474"/>
      <c r="AO59" s="474"/>
      <c r="AP59" s="474"/>
      <c r="AQ59" s="474"/>
      <c r="AR59" s="474"/>
      <c r="AS59" s="474"/>
      <c r="AT59" s="474"/>
      <c r="AU59" s="474"/>
      <c r="AV59" s="474"/>
      <c r="AW59" s="474"/>
      <c r="AX59" s="474"/>
      <c r="AY59" s="474"/>
      <c r="AZ59" s="474"/>
      <c r="BA59" s="474"/>
      <c r="BB59" s="474"/>
      <c r="BC59" s="474"/>
      <c r="BD59" s="474"/>
      <c r="BE59" s="474"/>
      <c r="BF59" s="474"/>
      <c r="BG59" s="474"/>
      <c r="BH59" s="474"/>
      <c r="BI59" s="474"/>
      <c r="BJ59" s="474"/>
      <c r="BK59" s="474"/>
      <c r="BL59" s="474"/>
      <c r="BM59" s="474"/>
      <c r="BN59" s="474"/>
      <c r="BO59" s="474"/>
      <c r="BP59" s="474"/>
      <c r="BQ59" s="474"/>
      <c r="BR59" s="474"/>
      <c r="BS59" s="474"/>
      <c r="BT59" s="474"/>
      <c r="BU59" s="474"/>
      <c r="BV59" s="474"/>
      <c r="BW59" s="474"/>
      <c r="BX59" s="474"/>
      <c r="BY59" s="474"/>
      <c r="BZ59" s="474"/>
      <c r="CA59" s="474"/>
      <c r="CB59" s="474"/>
    </row>
  </sheetData>
  <mergeCells count="190">
    <mergeCell ref="A4:D4"/>
    <mergeCell ref="E4:AI4"/>
    <mergeCell ref="AJ4:AW4"/>
    <mergeCell ref="AX4:BF4"/>
    <mergeCell ref="BG4:BO4"/>
    <mergeCell ref="BP4:CB4"/>
    <mergeCell ref="A1:CB1"/>
    <mergeCell ref="A3:D3"/>
    <mergeCell ref="E3:AI3"/>
    <mergeCell ref="AJ3:AW3"/>
    <mergeCell ref="AX3:BF3"/>
    <mergeCell ref="BG3:BO3"/>
    <mergeCell ref="BP3:CB3"/>
    <mergeCell ref="A6:D6"/>
    <mergeCell ref="E6:AI6"/>
    <mergeCell ref="AJ6:AW6"/>
    <mergeCell ref="AX6:BF6"/>
    <mergeCell ref="BG6:BO6"/>
    <mergeCell ref="BP6:CB6"/>
    <mergeCell ref="A5:D5"/>
    <mergeCell ref="E5:AI5"/>
    <mergeCell ref="AJ5:AW5"/>
    <mergeCell ref="AX5:BF5"/>
    <mergeCell ref="BG5:BO5"/>
    <mergeCell ref="BP5:CB5"/>
    <mergeCell ref="A8:D8"/>
    <mergeCell ref="E8:AI8"/>
    <mergeCell ref="AJ8:AW8"/>
    <mergeCell ref="AX8:BF8"/>
    <mergeCell ref="BG8:BO8"/>
    <mergeCell ref="BP8:CB8"/>
    <mergeCell ref="A7:D7"/>
    <mergeCell ref="E7:AI7"/>
    <mergeCell ref="AJ7:AW7"/>
    <mergeCell ref="AX7:BF7"/>
    <mergeCell ref="BG7:BO7"/>
    <mergeCell ref="BP7:CB7"/>
    <mergeCell ref="A10:D10"/>
    <mergeCell ref="E10:AI10"/>
    <mergeCell ref="AJ10:AW10"/>
    <mergeCell ref="AX10:BF10"/>
    <mergeCell ref="BG10:BO10"/>
    <mergeCell ref="BP10:CB10"/>
    <mergeCell ref="A9:D9"/>
    <mergeCell ref="E9:AI9"/>
    <mergeCell ref="AJ9:AW9"/>
    <mergeCell ref="AX9:BF9"/>
    <mergeCell ref="BG9:BO9"/>
    <mergeCell ref="BP9:CB9"/>
    <mergeCell ref="A15:D15"/>
    <mergeCell ref="E15:AI15"/>
    <mergeCell ref="AJ15:AT15"/>
    <mergeCell ref="AU15:BD15"/>
    <mergeCell ref="BE15:BO15"/>
    <mergeCell ref="BP15:CB15"/>
    <mergeCell ref="A12:CB12"/>
    <mergeCell ref="A14:D14"/>
    <mergeCell ref="E14:AI14"/>
    <mergeCell ref="AJ14:AT14"/>
    <mergeCell ref="AU14:BD14"/>
    <mergeCell ref="BE14:BO14"/>
    <mergeCell ref="BP14:CB14"/>
    <mergeCell ref="A17:D17"/>
    <mergeCell ref="E17:AI17"/>
    <mergeCell ref="AJ17:AT17"/>
    <mergeCell ref="AU17:BD17"/>
    <mergeCell ref="BE17:BO17"/>
    <mergeCell ref="BP17:CB17"/>
    <mergeCell ref="A16:D16"/>
    <mergeCell ref="E16:AI16"/>
    <mergeCell ref="AJ16:AT16"/>
    <mergeCell ref="AU16:BD16"/>
    <mergeCell ref="BE16:BO16"/>
    <mergeCell ref="BP16:CB16"/>
    <mergeCell ref="A19:D19"/>
    <mergeCell ref="E19:AI19"/>
    <mergeCell ref="AJ19:AT19"/>
    <mergeCell ref="AU19:BD19"/>
    <mergeCell ref="BE19:BO19"/>
    <mergeCell ref="BP19:CB19"/>
    <mergeCell ref="A18:D18"/>
    <mergeCell ref="E18:AI18"/>
    <mergeCell ref="AJ18:AT18"/>
    <mergeCell ref="AU18:BD18"/>
    <mergeCell ref="BE18:BO18"/>
    <mergeCell ref="BP18:CB18"/>
    <mergeCell ref="A21:D21"/>
    <mergeCell ref="E21:AI21"/>
    <mergeCell ref="AJ21:AT21"/>
    <mergeCell ref="AU21:BD21"/>
    <mergeCell ref="BE21:BO21"/>
    <mergeCell ref="BP21:CB21"/>
    <mergeCell ref="A20:D20"/>
    <mergeCell ref="E20:AI20"/>
    <mergeCell ref="AJ20:AT20"/>
    <mergeCell ref="AU20:BD20"/>
    <mergeCell ref="BE20:BO20"/>
    <mergeCell ref="BP20:CB20"/>
    <mergeCell ref="A24:CB24"/>
    <mergeCell ref="A25:CB25"/>
    <mergeCell ref="A26:CB26"/>
    <mergeCell ref="A28:D28"/>
    <mergeCell ref="E28:BD28"/>
    <mergeCell ref="BE28:BP28"/>
    <mergeCell ref="BQ28:CB28"/>
    <mergeCell ref="A22:D22"/>
    <mergeCell ref="E22:AI22"/>
    <mergeCell ref="AJ22:AT22"/>
    <mergeCell ref="AU22:BD22"/>
    <mergeCell ref="BE22:BO22"/>
    <mergeCell ref="BP22:CB22"/>
    <mergeCell ref="A31:D31"/>
    <mergeCell ref="E31:BD31"/>
    <mergeCell ref="BE31:BP31"/>
    <mergeCell ref="BQ31:CB31"/>
    <mergeCell ref="A32:D32"/>
    <mergeCell ref="E32:BD32"/>
    <mergeCell ref="BE32:BP32"/>
    <mergeCell ref="BQ32:CB32"/>
    <mergeCell ref="A29:D29"/>
    <mergeCell ref="E29:BD29"/>
    <mergeCell ref="BE29:BP29"/>
    <mergeCell ref="BQ29:CB29"/>
    <mergeCell ref="A30:D30"/>
    <mergeCell ref="E30:BD30"/>
    <mergeCell ref="BE30:BP30"/>
    <mergeCell ref="BQ30:CB30"/>
    <mergeCell ref="A33:D33"/>
    <mergeCell ref="E33:BD33"/>
    <mergeCell ref="BE33:BP33"/>
    <mergeCell ref="BQ33:CB33"/>
    <mergeCell ref="A34:D35"/>
    <mergeCell ref="E34:BD34"/>
    <mergeCell ref="BE34:BP35"/>
    <mergeCell ref="BQ34:CB35"/>
    <mergeCell ref="E35:BD35"/>
    <mergeCell ref="A36:D36"/>
    <mergeCell ref="E36:BD36"/>
    <mergeCell ref="BE36:BP36"/>
    <mergeCell ref="BQ36:CB36"/>
    <mergeCell ref="A37:D38"/>
    <mergeCell ref="E37:BD37"/>
    <mergeCell ref="BE37:BP38"/>
    <mergeCell ref="BQ37:CB38"/>
    <mergeCell ref="E38:BD38"/>
    <mergeCell ref="E43:BD43"/>
    <mergeCell ref="A44:D45"/>
    <mergeCell ref="E44:BD44"/>
    <mergeCell ref="BE44:BP45"/>
    <mergeCell ref="BQ44:CB45"/>
    <mergeCell ref="E45:BD45"/>
    <mergeCell ref="A39:D40"/>
    <mergeCell ref="E39:BD39"/>
    <mergeCell ref="BE39:BP40"/>
    <mergeCell ref="BQ39:CB40"/>
    <mergeCell ref="E40:BD40"/>
    <mergeCell ref="A41:D43"/>
    <mergeCell ref="E41:BD41"/>
    <mergeCell ref="BE41:BP43"/>
    <mergeCell ref="BQ41:CB43"/>
    <mergeCell ref="E42:BD42"/>
    <mergeCell ref="A46:D47"/>
    <mergeCell ref="E46:BD46"/>
    <mergeCell ref="BE46:BP47"/>
    <mergeCell ref="BQ46:CB47"/>
    <mergeCell ref="E47:BD47"/>
    <mergeCell ref="A48:D49"/>
    <mergeCell ref="E48:BD48"/>
    <mergeCell ref="BE48:BP49"/>
    <mergeCell ref="BQ48:CB49"/>
    <mergeCell ref="E49:BD49"/>
    <mergeCell ref="A50:D51"/>
    <mergeCell ref="E50:BD50"/>
    <mergeCell ref="BE50:BP51"/>
    <mergeCell ref="BQ50:CB51"/>
    <mergeCell ref="E51:BD51"/>
    <mergeCell ref="A52:D53"/>
    <mergeCell ref="E52:BD52"/>
    <mergeCell ref="BE52:BP53"/>
    <mergeCell ref="BQ52:CB53"/>
    <mergeCell ref="E53:BD53"/>
    <mergeCell ref="A57:CB59"/>
    <mergeCell ref="A54:D54"/>
    <mergeCell ref="E54:BD54"/>
    <mergeCell ref="BE54:BP54"/>
    <mergeCell ref="BQ54:CB54"/>
    <mergeCell ref="A55:D55"/>
    <mergeCell ref="E55:BD55"/>
    <mergeCell ref="BE55:BP55"/>
    <mergeCell ref="BQ55:CB55"/>
  </mergeCells>
  <pageMargins left="0.78740157480314965" right="0.39370078740157483" top="0.59055118110236227" bottom="0.39370078740157483" header="0.27559055118110237" footer="0.27559055118110237"/>
  <pageSetup paperSize="9" scale="90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G59"/>
  <sheetViews>
    <sheetView zoomScaleNormal="100" workbookViewId="0">
      <selection activeCell="A27" sqref="A27"/>
    </sheetView>
  </sheetViews>
  <sheetFormatPr defaultColWidth="1.109375" defaultRowHeight="13.2" x14ac:dyDescent="0.25"/>
  <cols>
    <col min="1" max="84" width="1.109375" style="26"/>
    <col min="85" max="85" width="9.6640625" style="26" bestFit="1" customWidth="1"/>
    <col min="86" max="16384" width="1.109375" style="26"/>
  </cols>
  <sheetData>
    <row r="1" spans="1:80" s="23" customFormat="1" ht="30" customHeight="1" x14ac:dyDescent="0.3">
      <c r="A1" s="428" t="s">
        <v>498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8"/>
      <c r="BP1" s="428"/>
      <c r="BQ1" s="428"/>
      <c r="BR1" s="428"/>
      <c r="BS1" s="428"/>
      <c r="BT1" s="428"/>
      <c r="BU1" s="428"/>
      <c r="BV1" s="428"/>
      <c r="BW1" s="428"/>
      <c r="BX1" s="428"/>
      <c r="BY1" s="428"/>
      <c r="BZ1" s="428"/>
      <c r="CA1" s="428"/>
      <c r="CB1" s="428"/>
    </row>
    <row r="2" spans="1:80" s="27" customFormat="1" ht="7.8" x14ac:dyDescent="0.15"/>
    <row r="3" spans="1:80" x14ac:dyDescent="0.25">
      <c r="A3" s="386" t="s">
        <v>88</v>
      </c>
      <c r="B3" s="387"/>
      <c r="C3" s="387"/>
      <c r="D3" s="388"/>
      <c r="E3" s="386" t="s">
        <v>122</v>
      </c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8"/>
      <c r="AJ3" s="386" t="s">
        <v>123</v>
      </c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8"/>
      <c r="AX3" s="386" t="s">
        <v>124</v>
      </c>
      <c r="AY3" s="387"/>
      <c r="AZ3" s="387"/>
      <c r="BA3" s="387"/>
      <c r="BB3" s="387"/>
      <c r="BC3" s="387"/>
      <c r="BD3" s="387"/>
      <c r="BE3" s="387"/>
      <c r="BF3" s="388"/>
      <c r="BG3" s="386" t="s">
        <v>124</v>
      </c>
      <c r="BH3" s="387"/>
      <c r="BI3" s="387"/>
      <c r="BJ3" s="387"/>
      <c r="BK3" s="387"/>
      <c r="BL3" s="387"/>
      <c r="BM3" s="387"/>
      <c r="BN3" s="387"/>
      <c r="BO3" s="388"/>
      <c r="BP3" s="386" t="s">
        <v>78</v>
      </c>
      <c r="BQ3" s="387"/>
      <c r="BR3" s="387"/>
      <c r="BS3" s="387"/>
      <c r="BT3" s="387"/>
      <c r="BU3" s="387"/>
      <c r="BV3" s="387"/>
      <c r="BW3" s="387"/>
      <c r="BX3" s="387"/>
      <c r="BY3" s="387"/>
      <c r="BZ3" s="387"/>
      <c r="CA3" s="387"/>
      <c r="CB3" s="388"/>
    </row>
    <row r="4" spans="1:80" x14ac:dyDescent="0.25">
      <c r="A4" s="383" t="s">
        <v>95</v>
      </c>
      <c r="B4" s="384"/>
      <c r="C4" s="384"/>
      <c r="D4" s="385"/>
      <c r="E4" s="383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5"/>
      <c r="AJ4" s="383" t="s">
        <v>125</v>
      </c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5"/>
      <c r="AX4" s="383" t="s">
        <v>126</v>
      </c>
      <c r="AY4" s="384"/>
      <c r="AZ4" s="384"/>
      <c r="BA4" s="384"/>
      <c r="BB4" s="384"/>
      <c r="BC4" s="384"/>
      <c r="BD4" s="384"/>
      <c r="BE4" s="384"/>
      <c r="BF4" s="385"/>
      <c r="BG4" s="383" t="s">
        <v>127</v>
      </c>
      <c r="BH4" s="384"/>
      <c r="BI4" s="384"/>
      <c r="BJ4" s="384"/>
      <c r="BK4" s="384"/>
      <c r="BL4" s="384"/>
      <c r="BM4" s="384"/>
      <c r="BN4" s="384"/>
      <c r="BO4" s="385"/>
      <c r="BP4" s="383" t="s">
        <v>128</v>
      </c>
      <c r="BQ4" s="384"/>
      <c r="BR4" s="384"/>
      <c r="BS4" s="384"/>
      <c r="BT4" s="384"/>
      <c r="BU4" s="384"/>
      <c r="BV4" s="384"/>
      <c r="BW4" s="384"/>
      <c r="BX4" s="384"/>
      <c r="BY4" s="384"/>
      <c r="BZ4" s="384"/>
      <c r="CA4" s="384"/>
      <c r="CB4" s="385"/>
    </row>
    <row r="5" spans="1:80" x14ac:dyDescent="0.25">
      <c r="A5" s="383"/>
      <c r="B5" s="384"/>
      <c r="C5" s="384"/>
      <c r="D5" s="385"/>
      <c r="E5" s="383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5"/>
      <c r="AJ5" s="383" t="s">
        <v>129</v>
      </c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5"/>
      <c r="AX5" s="383" t="s">
        <v>130</v>
      </c>
      <c r="AY5" s="384"/>
      <c r="AZ5" s="384"/>
      <c r="BA5" s="384"/>
      <c r="BB5" s="384"/>
      <c r="BC5" s="384"/>
      <c r="BD5" s="384"/>
      <c r="BE5" s="384"/>
      <c r="BF5" s="385"/>
      <c r="BG5" s="383"/>
      <c r="BH5" s="384"/>
      <c r="BI5" s="384"/>
      <c r="BJ5" s="384"/>
      <c r="BK5" s="384"/>
      <c r="BL5" s="384"/>
      <c r="BM5" s="384"/>
      <c r="BN5" s="384"/>
      <c r="BO5" s="385"/>
      <c r="BP5" s="383"/>
      <c r="BQ5" s="384"/>
      <c r="BR5" s="384"/>
      <c r="BS5" s="384"/>
      <c r="BT5" s="384"/>
      <c r="BU5" s="384"/>
      <c r="BV5" s="384"/>
      <c r="BW5" s="384"/>
      <c r="BX5" s="384"/>
      <c r="BY5" s="384"/>
      <c r="BZ5" s="384"/>
      <c r="CA5" s="384"/>
      <c r="CB5" s="385"/>
    </row>
    <row r="6" spans="1:80" x14ac:dyDescent="0.25">
      <c r="A6" s="429"/>
      <c r="B6" s="430"/>
      <c r="C6" s="430"/>
      <c r="D6" s="431"/>
      <c r="E6" s="429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1"/>
      <c r="AJ6" s="429" t="s">
        <v>131</v>
      </c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1"/>
      <c r="AX6" s="429"/>
      <c r="AY6" s="430"/>
      <c r="AZ6" s="430"/>
      <c r="BA6" s="430"/>
      <c r="BB6" s="430"/>
      <c r="BC6" s="430"/>
      <c r="BD6" s="430"/>
      <c r="BE6" s="430"/>
      <c r="BF6" s="431"/>
      <c r="BG6" s="429"/>
      <c r="BH6" s="430"/>
      <c r="BI6" s="430"/>
      <c r="BJ6" s="430"/>
      <c r="BK6" s="430"/>
      <c r="BL6" s="430"/>
      <c r="BM6" s="430"/>
      <c r="BN6" s="430"/>
      <c r="BO6" s="431"/>
      <c r="BP6" s="429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  <c r="CB6" s="431"/>
    </row>
    <row r="7" spans="1:80" x14ac:dyDescent="0.25">
      <c r="A7" s="429">
        <v>1</v>
      </c>
      <c r="B7" s="430"/>
      <c r="C7" s="430"/>
      <c r="D7" s="431"/>
      <c r="E7" s="429">
        <v>2</v>
      </c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1"/>
      <c r="AJ7" s="429">
        <v>3</v>
      </c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1"/>
      <c r="AX7" s="429">
        <v>4</v>
      </c>
      <c r="AY7" s="430"/>
      <c r="AZ7" s="430"/>
      <c r="BA7" s="430"/>
      <c r="BB7" s="430"/>
      <c r="BC7" s="430"/>
      <c r="BD7" s="430"/>
      <c r="BE7" s="430"/>
      <c r="BF7" s="431"/>
      <c r="BG7" s="429">
        <v>5</v>
      </c>
      <c r="BH7" s="430"/>
      <c r="BI7" s="430"/>
      <c r="BJ7" s="430"/>
      <c r="BK7" s="430"/>
      <c r="BL7" s="430"/>
      <c r="BM7" s="430"/>
      <c r="BN7" s="430"/>
      <c r="BO7" s="431"/>
      <c r="BP7" s="429">
        <v>6</v>
      </c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  <c r="CB7" s="431"/>
    </row>
    <row r="8" spans="1:80" x14ac:dyDescent="0.25">
      <c r="A8" s="432"/>
      <c r="B8" s="433"/>
      <c r="C8" s="433"/>
      <c r="D8" s="434"/>
      <c r="E8" s="432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4"/>
      <c r="AJ8" s="435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7"/>
      <c r="AX8" s="435"/>
      <c r="AY8" s="436"/>
      <c r="AZ8" s="436"/>
      <c r="BA8" s="436"/>
      <c r="BB8" s="436"/>
      <c r="BC8" s="436"/>
      <c r="BD8" s="436"/>
      <c r="BE8" s="436"/>
      <c r="BF8" s="437"/>
      <c r="BG8" s="435"/>
      <c r="BH8" s="436"/>
      <c r="BI8" s="436"/>
      <c r="BJ8" s="436"/>
      <c r="BK8" s="436"/>
      <c r="BL8" s="436"/>
      <c r="BM8" s="436"/>
      <c r="BN8" s="436"/>
      <c r="BO8" s="437"/>
      <c r="BP8" s="435"/>
      <c r="BQ8" s="436"/>
      <c r="BR8" s="436"/>
      <c r="BS8" s="436"/>
      <c r="BT8" s="436"/>
      <c r="BU8" s="436"/>
      <c r="BV8" s="436"/>
      <c r="BW8" s="436"/>
      <c r="BX8" s="436"/>
      <c r="BY8" s="436"/>
      <c r="BZ8" s="436"/>
      <c r="CA8" s="436"/>
      <c r="CB8" s="437"/>
    </row>
    <row r="9" spans="1:80" x14ac:dyDescent="0.25">
      <c r="A9" s="432"/>
      <c r="B9" s="433"/>
      <c r="C9" s="433"/>
      <c r="D9" s="434"/>
      <c r="E9" s="432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4"/>
      <c r="AJ9" s="435"/>
      <c r="AK9" s="436"/>
      <c r="AL9" s="436"/>
      <c r="AM9" s="436"/>
      <c r="AN9" s="436"/>
      <c r="AO9" s="436"/>
      <c r="AP9" s="436"/>
      <c r="AQ9" s="436"/>
      <c r="AR9" s="436"/>
      <c r="AS9" s="436"/>
      <c r="AT9" s="436"/>
      <c r="AU9" s="436"/>
      <c r="AV9" s="436"/>
      <c r="AW9" s="437"/>
      <c r="AX9" s="435"/>
      <c r="AY9" s="436"/>
      <c r="AZ9" s="436"/>
      <c r="BA9" s="436"/>
      <c r="BB9" s="436"/>
      <c r="BC9" s="436"/>
      <c r="BD9" s="436"/>
      <c r="BE9" s="436"/>
      <c r="BF9" s="437"/>
      <c r="BG9" s="435"/>
      <c r="BH9" s="436"/>
      <c r="BI9" s="436"/>
      <c r="BJ9" s="436"/>
      <c r="BK9" s="436"/>
      <c r="BL9" s="436"/>
      <c r="BM9" s="436"/>
      <c r="BN9" s="436"/>
      <c r="BO9" s="437"/>
      <c r="BP9" s="435"/>
      <c r="BQ9" s="436"/>
      <c r="BR9" s="436"/>
      <c r="BS9" s="436"/>
      <c r="BT9" s="436"/>
      <c r="BU9" s="436"/>
      <c r="BV9" s="436"/>
      <c r="BW9" s="436"/>
      <c r="BX9" s="436"/>
      <c r="BY9" s="436"/>
      <c r="BZ9" s="436"/>
      <c r="CA9" s="436"/>
      <c r="CB9" s="437"/>
    </row>
    <row r="10" spans="1:80" x14ac:dyDescent="0.25">
      <c r="A10" s="432"/>
      <c r="B10" s="433"/>
      <c r="C10" s="433"/>
      <c r="D10" s="434"/>
      <c r="E10" s="413" t="s">
        <v>120</v>
      </c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5"/>
      <c r="AJ10" s="425" t="s">
        <v>9</v>
      </c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7"/>
      <c r="AX10" s="425" t="s">
        <v>9</v>
      </c>
      <c r="AY10" s="426"/>
      <c r="AZ10" s="426"/>
      <c r="BA10" s="426"/>
      <c r="BB10" s="426"/>
      <c r="BC10" s="426"/>
      <c r="BD10" s="426"/>
      <c r="BE10" s="426"/>
      <c r="BF10" s="427"/>
      <c r="BG10" s="425" t="s">
        <v>9</v>
      </c>
      <c r="BH10" s="426"/>
      <c r="BI10" s="426"/>
      <c r="BJ10" s="426"/>
      <c r="BK10" s="426"/>
      <c r="BL10" s="426"/>
      <c r="BM10" s="426"/>
      <c r="BN10" s="426"/>
      <c r="BO10" s="427"/>
      <c r="BP10" s="435">
        <v>0</v>
      </c>
      <c r="BQ10" s="436"/>
      <c r="BR10" s="436"/>
      <c r="BS10" s="436"/>
      <c r="BT10" s="436"/>
      <c r="BU10" s="436"/>
      <c r="BV10" s="436"/>
      <c r="BW10" s="436"/>
      <c r="BX10" s="436"/>
      <c r="BY10" s="436"/>
      <c r="BZ10" s="436"/>
      <c r="CA10" s="436"/>
      <c r="CB10" s="437"/>
    </row>
    <row r="11" spans="1:80" s="17" customFormat="1" ht="15.6" x14ac:dyDescent="0.3"/>
    <row r="12" spans="1:80" s="23" customFormat="1" ht="32.25" customHeight="1" x14ac:dyDescent="0.3">
      <c r="A12" s="428" t="s">
        <v>499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428"/>
      <c r="AU12" s="428"/>
      <c r="AV12" s="428"/>
      <c r="AW12" s="428"/>
      <c r="AX12" s="428"/>
      <c r="AY12" s="428"/>
      <c r="AZ12" s="428"/>
      <c r="BA12" s="428"/>
      <c r="BB12" s="428"/>
      <c r="BC12" s="428"/>
      <c r="BD12" s="428"/>
      <c r="BE12" s="428"/>
      <c r="BF12" s="428"/>
      <c r="BG12" s="428"/>
      <c r="BH12" s="428"/>
      <c r="BI12" s="428"/>
      <c r="BJ12" s="428"/>
      <c r="BK12" s="428"/>
      <c r="BL12" s="428"/>
      <c r="BM12" s="428"/>
      <c r="BN12" s="428"/>
      <c r="BO12" s="428"/>
      <c r="BP12" s="428"/>
      <c r="BQ12" s="428"/>
      <c r="BR12" s="428"/>
      <c r="BS12" s="428"/>
      <c r="BT12" s="428"/>
      <c r="BU12" s="428"/>
      <c r="BV12" s="428"/>
      <c r="BW12" s="428"/>
      <c r="BX12" s="428"/>
      <c r="BY12" s="428"/>
      <c r="BZ12" s="428"/>
      <c r="CA12" s="428"/>
      <c r="CB12" s="428"/>
    </row>
    <row r="13" spans="1:80" s="27" customFormat="1" ht="7.8" x14ac:dyDescent="0.15"/>
    <row r="14" spans="1:80" x14ac:dyDescent="0.25">
      <c r="A14" s="386" t="s">
        <v>88</v>
      </c>
      <c r="B14" s="387"/>
      <c r="C14" s="387"/>
      <c r="D14" s="388"/>
      <c r="E14" s="386" t="s">
        <v>122</v>
      </c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8"/>
      <c r="AJ14" s="386" t="s">
        <v>132</v>
      </c>
      <c r="AK14" s="387"/>
      <c r="AL14" s="387"/>
      <c r="AM14" s="387"/>
      <c r="AN14" s="387"/>
      <c r="AO14" s="387"/>
      <c r="AP14" s="387"/>
      <c r="AQ14" s="387"/>
      <c r="AR14" s="387"/>
      <c r="AS14" s="387"/>
      <c r="AT14" s="388"/>
      <c r="AU14" s="386" t="s">
        <v>124</v>
      </c>
      <c r="AV14" s="387"/>
      <c r="AW14" s="387"/>
      <c r="AX14" s="387"/>
      <c r="AY14" s="387"/>
      <c r="AZ14" s="387"/>
      <c r="BA14" s="387"/>
      <c r="BB14" s="387"/>
      <c r="BC14" s="387"/>
      <c r="BD14" s="388"/>
      <c r="BE14" s="386" t="s">
        <v>133</v>
      </c>
      <c r="BF14" s="387"/>
      <c r="BG14" s="387"/>
      <c r="BH14" s="387"/>
      <c r="BI14" s="387"/>
      <c r="BJ14" s="387"/>
      <c r="BK14" s="387"/>
      <c r="BL14" s="387"/>
      <c r="BM14" s="387"/>
      <c r="BN14" s="387"/>
      <c r="BO14" s="388"/>
      <c r="BP14" s="386" t="s">
        <v>78</v>
      </c>
      <c r="BQ14" s="387"/>
      <c r="BR14" s="387"/>
      <c r="BS14" s="387"/>
      <c r="BT14" s="387"/>
      <c r="BU14" s="387"/>
      <c r="BV14" s="387"/>
      <c r="BW14" s="387"/>
      <c r="BX14" s="387"/>
      <c r="BY14" s="387"/>
      <c r="BZ14" s="387"/>
      <c r="CA14" s="387"/>
      <c r="CB14" s="388"/>
    </row>
    <row r="15" spans="1:80" x14ac:dyDescent="0.25">
      <c r="A15" s="383" t="s">
        <v>95</v>
      </c>
      <c r="B15" s="384"/>
      <c r="C15" s="384"/>
      <c r="D15" s="385"/>
      <c r="E15" s="383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5"/>
      <c r="AJ15" s="383" t="s">
        <v>126</v>
      </c>
      <c r="AK15" s="384"/>
      <c r="AL15" s="384"/>
      <c r="AM15" s="384"/>
      <c r="AN15" s="384"/>
      <c r="AO15" s="384"/>
      <c r="AP15" s="384"/>
      <c r="AQ15" s="384"/>
      <c r="AR15" s="384"/>
      <c r="AS15" s="384"/>
      <c r="AT15" s="385"/>
      <c r="AU15" s="383" t="s">
        <v>134</v>
      </c>
      <c r="AV15" s="384"/>
      <c r="AW15" s="384"/>
      <c r="AX15" s="384"/>
      <c r="AY15" s="384"/>
      <c r="AZ15" s="384"/>
      <c r="BA15" s="384"/>
      <c r="BB15" s="384"/>
      <c r="BC15" s="384"/>
      <c r="BD15" s="385"/>
      <c r="BE15" s="383" t="s">
        <v>135</v>
      </c>
      <c r="BF15" s="384"/>
      <c r="BG15" s="384"/>
      <c r="BH15" s="384"/>
      <c r="BI15" s="384"/>
      <c r="BJ15" s="384"/>
      <c r="BK15" s="384"/>
      <c r="BL15" s="384"/>
      <c r="BM15" s="384"/>
      <c r="BN15" s="384"/>
      <c r="BO15" s="385"/>
      <c r="BP15" s="383" t="s">
        <v>128</v>
      </c>
      <c r="BQ15" s="384"/>
      <c r="BR15" s="384"/>
      <c r="BS15" s="384"/>
      <c r="BT15" s="384"/>
      <c r="BU15" s="384"/>
      <c r="BV15" s="384"/>
      <c r="BW15" s="384"/>
      <c r="BX15" s="384"/>
      <c r="BY15" s="384"/>
      <c r="BZ15" s="384"/>
      <c r="CA15" s="384"/>
      <c r="CB15" s="385"/>
    </row>
    <row r="16" spans="1:80" x14ac:dyDescent="0.25">
      <c r="A16" s="383"/>
      <c r="B16" s="384"/>
      <c r="C16" s="384"/>
      <c r="D16" s="385"/>
      <c r="E16" s="383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4"/>
      <c r="AI16" s="385"/>
      <c r="AJ16" s="383" t="s">
        <v>136</v>
      </c>
      <c r="AK16" s="384"/>
      <c r="AL16" s="384"/>
      <c r="AM16" s="384"/>
      <c r="AN16" s="384"/>
      <c r="AO16" s="384"/>
      <c r="AP16" s="384"/>
      <c r="AQ16" s="384"/>
      <c r="AR16" s="384"/>
      <c r="AS16" s="384"/>
      <c r="AT16" s="385"/>
      <c r="AU16" s="383" t="s">
        <v>137</v>
      </c>
      <c r="AV16" s="384"/>
      <c r="AW16" s="384"/>
      <c r="AX16" s="384"/>
      <c r="AY16" s="384"/>
      <c r="AZ16" s="384"/>
      <c r="BA16" s="384"/>
      <c r="BB16" s="384"/>
      <c r="BC16" s="384"/>
      <c r="BD16" s="385"/>
      <c r="BE16" s="383" t="s">
        <v>138</v>
      </c>
      <c r="BF16" s="384"/>
      <c r="BG16" s="384"/>
      <c r="BH16" s="384"/>
      <c r="BI16" s="384"/>
      <c r="BJ16" s="384"/>
      <c r="BK16" s="384"/>
      <c r="BL16" s="384"/>
      <c r="BM16" s="384"/>
      <c r="BN16" s="384"/>
      <c r="BO16" s="385"/>
      <c r="BP16" s="383"/>
      <c r="BQ16" s="384"/>
      <c r="BR16" s="384"/>
      <c r="BS16" s="384"/>
      <c r="BT16" s="384"/>
      <c r="BU16" s="384"/>
      <c r="BV16" s="384"/>
      <c r="BW16" s="384"/>
      <c r="BX16" s="384"/>
      <c r="BY16" s="384"/>
      <c r="BZ16" s="384"/>
      <c r="CA16" s="384"/>
      <c r="CB16" s="385"/>
    </row>
    <row r="17" spans="1:80" x14ac:dyDescent="0.25">
      <c r="A17" s="429"/>
      <c r="B17" s="430"/>
      <c r="C17" s="430"/>
      <c r="D17" s="431"/>
      <c r="E17" s="429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0"/>
      <c r="AI17" s="431"/>
      <c r="AJ17" s="429" t="s">
        <v>139</v>
      </c>
      <c r="AK17" s="430"/>
      <c r="AL17" s="430"/>
      <c r="AM17" s="430"/>
      <c r="AN17" s="430"/>
      <c r="AO17" s="430"/>
      <c r="AP17" s="430"/>
      <c r="AQ17" s="430"/>
      <c r="AR17" s="430"/>
      <c r="AS17" s="430"/>
      <c r="AT17" s="431"/>
      <c r="AU17" s="429" t="s">
        <v>140</v>
      </c>
      <c r="AV17" s="430"/>
      <c r="AW17" s="430"/>
      <c r="AX17" s="430"/>
      <c r="AY17" s="430"/>
      <c r="AZ17" s="430"/>
      <c r="BA17" s="430"/>
      <c r="BB17" s="430"/>
      <c r="BC17" s="430"/>
      <c r="BD17" s="431"/>
      <c r="BE17" s="429" t="s">
        <v>141</v>
      </c>
      <c r="BF17" s="430"/>
      <c r="BG17" s="430"/>
      <c r="BH17" s="430"/>
      <c r="BI17" s="430"/>
      <c r="BJ17" s="430"/>
      <c r="BK17" s="430"/>
      <c r="BL17" s="430"/>
      <c r="BM17" s="430"/>
      <c r="BN17" s="430"/>
      <c r="BO17" s="431"/>
      <c r="BP17" s="429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  <c r="CB17" s="431"/>
    </row>
    <row r="18" spans="1:80" x14ac:dyDescent="0.25">
      <c r="A18" s="429">
        <v>1</v>
      </c>
      <c r="B18" s="430"/>
      <c r="C18" s="430"/>
      <c r="D18" s="431"/>
      <c r="E18" s="429">
        <v>2</v>
      </c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1"/>
      <c r="AJ18" s="429">
        <v>3</v>
      </c>
      <c r="AK18" s="430"/>
      <c r="AL18" s="430"/>
      <c r="AM18" s="430"/>
      <c r="AN18" s="430"/>
      <c r="AO18" s="430"/>
      <c r="AP18" s="430"/>
      <c r="AQ18" s="430"/>
      <c r="AR18" s="430"/>
      <c r="AS18" s="430"/>
      <c r="AT18" s="431"/>
      <c r="AU18" s="429">
        <v>4</v>
      </c>
      <c r="AV18" s="430"/>
      <c r="AW18" s="430"/>
      <c r="AX18" s="430"/>
      <c r="AY18" s="430"/>
      <c r="AZ18" s="430"/>
      <c r="BA18" s="430"/>
      <c r="BB18" s="430"/>
      <c r="BC18" s="430"/>
      <c r="BD18" s="431"/>
      <c r="BE18" s="429">
        <v>5</v>
      </c>
      <c r="BF18" s="430"/>
      <c r="BG18" s="430"/>
      <c r="BH18" s="430"/>
      <c r="BI18" s="430"/>
      <c r="BJ18" s="430"/>
      <c r="BK18" s="430"/>
      <c r="BL18" s="430"/>
      <c r="BM18" s="430"/>
      <c r="BN18" s="430"/>
      <c r="BO18" s="431"/>
      <c r="BP18" s="429">
        <v>6</v>
      </c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  <c r="CB18" s="431"/>
    </row>
    <row r="19" spans="1:80" ht="90.75" customHeight="1" x14ac:dyDescent="0.25">
      <c r="A19" s="407">
        <v>1</v>
      </c>
      <c r="B19" s="408"/>
      <c r="C19" s="408"/>
      <c r="D19" s="409"/>
      <c r="E19" s="395" t="s">
        <v>142</v>
      </c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396"/>
      <c r="AA19" s="396"/>
      <c r="AB19" s="396"/>
      <c r="AC19" s="396"/>
      <c r="AD19" s="396"/>
      <c r="AE19" s="396"/>
      <c r="AF19" s="396"/>
      <c r="AG19" s="396"/>
      <c r="AH19" s="396"/>
      <c r="AI19" s="397"/>
      <c r="AJ19" s="425">
        <v>0</v>
      </c>
      <c r="AK19" s="426"/>
      <c r="AL19" s="426"/>
      <c r="AM19" s="426"/>
      <c r="AN19" s="426"/>
      <c r="AO19" s="426"/>
      <c r="AP19" s="426"/>
      <c r="AQ19" s="426"/>
      <c r="AR19" s="426"/>
      <c r="AS19" s="426"/>
      <c r="AT19" s="427"/>
      <c r="AU19" s="425">
        <v>12</v>
      </c>
      <c r="AV19" s="426"/>
      <c r="AW19" s="426"/>
      <c r="AX19" s="426"/>
      <c r="AY19" s="426"/>
      <c r="AZ19" s="426"/>
      <c r="BA19" s="426"/>
      <c r="BB19" s="426"/>
      <c r="BC19" s="426"/>
      <c r="BD19" s="427"/>
      <c r="BE19" s="425">
        <v>57.5</v>
      </c>
      <c r="BF19" s="426"/>
      <c r="BG19" s="426"/>
      <c r="BH19" s="426"/>
      <c r="BI19" s="426"/>
      <c r="BJ19" s="426"/>
      <c r="BK19" s="426"/>
      <c r="BL19" s="426"/>
      <c r="BM19" s="426"/>
      <c r="BN19" s="426"/>
      <c r="BO19" s="427"/>
      <c r="BP19" s="438">
        <f>AJ19*AU19*BE19</f>
        <v>0</v>
      </c>
      <c r="BQ19" s="439"/>
      <c r="BR19" s="439"/>
      <c r="BS19" s="439"/>
      <c r="BT19" s="439"/>
      <c r="BU19" s="439"/>
      <c r="BV19" s="439"/>
      <c r="BW19" s="439"/>
      <c r="BX19" s="439"/>
      <c r="BY19" s="439"/>
      <c r="BZ19" s="439"/>
      <c r="CA19" s="439"/>
      <c r="CB19" s="440"/>
    </row>
    <row r="20" spans="1:80" x14ac:dyDescent="0.25">
      <c r="A20" s="432"/>
      <c r="B20" s="433"/>
      <c r="C20" s="433"/>
      <c r="D20" s="434"/>
      <c r="E20" s="432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4"/>
      <c r="AJ20" s="425"/>
      <c r="AK20" s="426"/>
      <c r="AL20" s="426"/>
      <c r="AM20" s="426"/>
      <c r="AN20" s="426"/>
      <c r="AO20" s="426"/>
      <c r="AP20" s="426"/>
      <c r="AQ20" s="426"/>
      <c r="AR20" s="426"/>
      <c r="AS20" s="426"/>
      <c r="AT20" s="427"/>
      <c r="AU20" s="425"/>
      <c r="AV20" s="426"/>
      <c r="AW20" s="426"/>
      <c r="AX20" s="426"/>
      <c r="AY20" s="426"/>
      <c r="AZ20" s="426"/>
      <c r="BA20" s="426"/>
      <c r="BB20" s="426"/>
      <c r="BC20" s="426"/>
      <c r="BD20" s="427"/>
      <c r="BE20" s="425"/>
      <c r="BF20" s="426"/>
      <c r="BG20" s="426"/>
      <c r="BH20" s="426"/>
      <c r="BI20" s="426"/>
      <c r="BJ20" s="426"/>
      <c r="BK20" s="426"/>
      <c r="BL20" s="426"/>
      <c r="BM20" s="426"/>
      <c r="BN20" s="426"/>
      <c r="BO20" s="427"/>
      <c r="BP20" s="438"/>
      <c r="BQ20" s="439"/>
      <c r="BR20" s="439"/>
      <c r="BS20" s="439"/>
      <c r="BT20" s="439"/>
      <c r="BU20" s="439"/>
      <c r="BV20" s="439"/>
      <c r="BW20" s="439"/>
      <c r="BX20" s="439"/>
      <c r="BY20" s="439"/>
      <c r="BZ20" s="439"/>
      <c r="CA20" s="439"/>
      <c r="CB20" s="440"/>
    </row>
    <row r="21" spans="1:80" x14ac:dyDescent="0.25">
      <c r="A21" s="432"/>
      <c r="B21" s="433"/>
      <c r="C21" s="433"/>
      <c r="D21" s="434"/>
      <c r="E21" s="413" t="s">
        <v>120</v>
      </c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5"/>
      <c r="AJ21" s="425" t="s">
        <v>9</v>
      </c>
      <c r="AK21" s="426"/>
      <c r="AL21" s="426"/>
      <c r="AM21" s="426"/>
      <c r="AN21" s="426"/>
      <c r="AO21" s="426"/>
      <c r="AP21" s="426"/>
      <c r="AQ21" s="426"/>
      <c r="AR21" s="426"/>
      <c r="AS21" s="426"/>
      <c r="AT21" s="427"/>
      <c r="AU21" s="425" t="s">
        <v>9</v>
      </c>
      <c r="AV21" s="426"/>
      <c r="AW21" s="426"/>
      <c r="AX21" s="426"/>
      <c r="AY21" s="426"/>
      <c r="AZ21" s="426"/>
      <c r="BA21" s="426"/>
      <c r="BB21" s="426"/>
      <c r="BC21" s="426"/>
      <c r="BD21" s="427"/>
      <c r="BE21" s="425" t="s">
        <v>9</v>
      </c>
      <c r="BF21" s="426"/>
      <c r="BG21" s="426"/>
      <c r="BH21" s="426"/>
      <c r="BI21" s="426"/>
      <c r="BJ21" s="426"/>
      <c r="BK21" s="426"/>
      <c r="BL21" s="426"/>
      <c r="BM21" s="426"/>
      <c r="BN21" s="426"/>
      <c r="BO21" s="427"/>
      <c r="BP21" s="438">
        <f>BP19</f>
        <v>0</v>
      </c>
      <c r="BQ21" s="439"/>
      <c r="BR21" s="439"/>
      <c r="BS21" s="439"/>
      <c r="BT21" s="439"/>
      <c r="BU21" s="439"/>
      <c r="BV21" s="439"/>
      <c r="BW21" s="439"/>
      <c r="BX21" s="439"/>
      <c r="BY21" s="439"/>
      <c r="BZ21" s="439"/>
      <c r="CA21" s="439"/>
      <c r="CB21" s="440"/>
    </row>
    <row r="22" spans="1:80" x14ac:dyDescent="0.25">
      <c r="A22" s="432"/>
      <c r="B22" s="433"/>
      <c r="C22" s="433"/>
      <c r="D22" s="434"/>
      <c r="E22" s="422" t="s">
        <v>121</v>
      </c>
      <c r="F22" s="423"/>
      <c r="G22" s="423"/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4"/>
      <c r="AJ22" s="425" t="s">
        <v>9</v>
      </c>
      <c r="AK22" s="426"/>
      <c r="AL22" s="426"/>
      <c r="AM22" s="426"/>
      <c r="AN22" s="426"/>
      <c r="AO22" s="426"/>
      <c r="AP22" s="426"/>
      <c r="AQ22" s="426"/>
      <c r="AR22" s="426"/>
      <c r="AS22" s="426"/>
      <c r="AT22" s="427"/>
      <c r="AU22" s="425" t="s">
        <v>9</v>
      </c>
      <c r="AV22" s="426"/>
      <c r="AW22" s="426"/>
      <c r="AX22" s="426"/>
      <c r="AY22" s="426"/>
      <c r="AZ22" s="426"/>
      <c r="BA22" s="426"/>
      <c r="BB22" s="426"/>
      <c r="BC22" s="426"/>
      <c r="BD22" s="427"/>
      <c r="BE22" s="425" t="s">
        <v>9</v>
      </c>
      <c r="BF22" s="426"/>
      <c r="BG22" s="426"/>
      <c r="BH22" s="426"/>
      <c r="BI22" s="426"/>
      <c r="BJ22" s="426"/>
      <c r="BK22" s="426"/>
      <c r="BL22" s="426"/>
      <c r="BM22" s="426"/>
      <c r="BN22" s="426"/>
      <c r="BO22" s="427"/>
      <c r="BP22" s="438">
        <v>0</v>
      </c>
      <c r="BQ22" s="439"/>
      <c r="BR22" s="439"/>
      <c r="BS22" s="439"/>
      <c r="BT22" s="439"/>
      <c r="BU22" s="439"/>
      <c r="BV22" s="439"/>
      <c r="BW22" s="439"/>
      <c r="BX22" s="439"/>
      <c r="BY22" s="439"/>
      <c r="BZ22" s="439"/>
      <c r="CA22" s="439"/>
      <c r="CB22" s="440"/>
    </row>
    <row r="23" spans="1:80" s="17" customFormat="1" ht="15.6" x14ac:dyDescent="0.3"/>
    <row r="24" spans="1:80" s="23" customFormat="1" ht="15.6" x14ac:dyDescent="0.3">
      <c r="A24" s="389" t="s">
        <v>143</v>
      </c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389"/>
      <c r="AL24" s="389"/>
      <c r="AM24" s="389"/>
      <c r="AN24" s="389"/>
      <c r="AO24" s="389"/>
      <c r="AP24" s="389"/>
      <c r="AQ24" s="389"/>
      <c r="AR24" s="389"/>
      <c r="AS24" s="389"/>
      <c r="AT24" s="389"/>
      <c r="AU24" s="389"/>
      <c r="AV24" s="389"/>
      <c r="AW24" s="389"/>
      <c r="AX24" s="389"/>
      <c r="AY24" s="389"/>
      <c r="AZ24" s="389"/>
      <c r="BA24" s="389"/>
      <c r="BB24" s="389"/>
      <c r="BC24" s="389"/>
      <c r="BD24" s="389"/>
      <c r="BE24" s="389"/>
      <c r="BF24" s="389"/>
      <c r="BG24" s="389"/>
      <c r="BH24" s="389"/>
      <c r="BI24" s="389"/>
      <c r="BJ24" s="389"/>
      <c r="BK24" s="389"/>
      <c r="BL24" s="389"/>
      <c r="BM24" s="389"/>
      <c r="BN24" s="389"/>
      <c r="BO24" s="389"/>
      <c r="BP24" s="389"/>
      <c r="BQ24" s="389"/>
      <c r="BR24" s="389"/>
      <c r="BS24" s="389"/>
      <c r="BT24" s="389"/>
      <c r="BU24" s="389"/>
      <c r="BV24" s="389"/>
      <c r="BW24" s="389"/>
      <c r="BX24" s="389"/>
      <c r="BY24" s="389"/>
      <c r="BZ24" s="389"/>
      <c r="CA24" s="389"/>
      <c r="CB24" s="389"/>
    </row>
    <row r="25" spans="1:80" ht="15.6" x14ac:dyDescent="0.3">
      <c r="A25" s="389" t="s">
        <v>144</v>
      </c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389"/>
      <c r="AL25" s="389"/>
      <c r="AM25" s="389"/>
      <c r="AN25" s="389"/>
      <c r="AO25" s="389"/>
      <c r="AP25" s="389"/>
      <c r="AQ25" s="389"/>
      <c r="AR25" s="389"/>
      <c r="AS25" s="389"/>
      <c r="AT25" s="389"/>
      <c r="AU25" s="389"/>
      <c r="AV25" s="389"/>
      <c r="AW25" s="389"/>
      <c r="AX25" s="389"/>
      <c r="AY25" s="389"/>
      <c r="AZ25" s="389"/>
      <c r="BA25" s="389"/>
      <c r="BB25" s="389"/>
      <c r="BC25" s="389"/>
      <c r="BD25" s="389"/>
      <c r="BE25" s="389"/>
      <c r="BF25" s="389"/>
      <c r="BG25" s="389"/>
      <c r="BH25" s="389"/>
      <c r="BI25" s="389"/>
      <c r="BJ25" s="389"/>
      <c r="BK25" s="389"/>
      <c r="BL25" s="389"/>
      <c r="BM25" s="389"/>
      <c r="BN25" s="389"/>
      <c r="BO25" s="389"/>
      <c r="BP25" s="389"/>
      <c r="BQ25" s="389"/>
      <c r="BR25" s="389"/>
      <c r="BS25" s="389"/>
      <c r="BT25" s="389"/>
      <c r="BU25" s="389"/>
      <c r="BV25" s="389"/>
      <c r="BW25" s="389"/>
      <c r="BX25" s="389"/>
      <c r="BY25" s="389"/>
      <c r="BZ25" s="389"/>
      <c r="CA25" s="389"/>
      <c r="CB25" s="389"/>
    </row>
    <row r="26" spans="1:80" ht="29.25" customHeight="1" x14ac:dyDescent="0.3">
      <c r="A26" s="428" t="s">
        <v>500</v>
      </c>
      <c r="B26" s="428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428"/>
      <c r="AL26" s="428"/>
      <c r="AM26" s="428"/>
      <c r="AN26" s="428"/>
      <c r="AO26" s="428"/>
      <c r="AP26" s="428"/>
      <c r="AQ26" s="428"/>
      <c r="AR26" s="428"/>
      <c r="AS26" s="428"/>
      <c r="AT26" s="428"/>
      <c r="AU26" s="428"/>
      <c r="AV26" s="428"/>
      <c r="AW26" s="428"/>
      <c r="AX26" s="428"/>
      <c r="AY26" s="428"/>
      <c r="AZ26" s="428"/>
      <c r="BA26" s="428"/>
      <c r="BB26" s="428"/>
      <c r="BC26" s="428"/>
      <c r="BD26" s="428"/>
      <c r="BE26" s="428"/>
      <c r="BF26" s="428"/>
      <c r="BG26" s="428"/>
      <c r="BH26" s="428"/>
      <c r="BI26" s="428"/>
      <c r="BJ26" s="428"/>
      <c r="BK26" s="428"/>
      <c r="BL26" s="428"/>
      <c r="BM26" s="428"/>
      <c r="BN26" s="428"/>
      <c r="BO26" s="428"/>
      <c r="BP26" s="428"/>
      <c r="BQ26" s="428"/>
      <c r="BR26" s="428"/>
      <c r="BS26" s="428"/>
      <c r="BT26" s="428"/>
      <c r="BU26" s="428"/>
      <c r="BV26" s="428"/>
      <c r="BW26" s="428"/>
      <c r="BX26" s="428"/>
      <c r="BY26" s="428"/>
      <c r="BZ26" s="428"/>
      <c r="CA26" s="428"/>
      <c r="CB26" s="428"/>
    </row>
    <row r="27" spans="1:80" s="27" customFormat="1" ht="7.8" x14ac:dyDescent="0.15"/>
    <row r="28" spans="1:80" x14ac:dyDescent="0.25">
      <c r="A28" s="386" t="s">
        <v>88</v>
      </c>
      <c r="B28" s="387"/>
      <c r="C28" s="387"/>
      <c r="D28" s="388"/>
      <c r="E28" s="386" t="s">
        <v>145</v>
      </c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7"/>
      <c r="AJ28" s="387"/>
      <c r="AK28" s="387"/>
      <c r="AL28" s="387"/>
      <c r="AM28" s="387"/>
      <c r="AN28" s="387"/>
      <c r="AO28" s="387"/>
      <c r="AP28" s="387"/>
      <c r="AQ28" s="387"/>
      <c r="AR28" s="387"/>
      <c r="AS28" s="387"/>
      <c r="AT28" s="387"/>
      <c r="AU28" s="387"/>
      <c r="AV28" s="387"/>
      <c r="AW28" s="387"/>
      <c r="AX28" s="387"/>
      <c r="AY28" s="387"/>
      <c r="AZ28" s="387"/>
      <c r="BA28" s="387"/>
      <c r="BB28" s="387"/>
      <c r="BC28" s="387"/>
      <c r="BD28" s="388"/>
      <c r="BE28" s="441" t="s">
        <v>146</v>
      </c>
      <c r="BF28" s="442"/>
      <c r="BG28" s="442"/>
      <c r="BH28" s="442"/>
      <c r="BI28" s="442"/>
      <c r="BJ28" s="442"/>
      <c r="BK28" s="442"/>
      <c r="BL28" s="442"/>
      <c r="BM28" s="442"/>
      <c r="BN28" s="442"/>
      <c r="BO28" s="442"/>
      <c r="BP28" s="443"/>
      <c r="BQ28" s="386" t="s">
        <v>147</v>
      </c>
      <c r="BR28" s="387"/>
      <c r="BS28" s="387"/>
      <c r="BT28" s="387"/>
      <c r="BU28" s="387"/>
      <c r="BV28" s="387"/>
      <c r="BW28" s="387"/>
      <c r="BX28" s="387"/>
      <c r="BY28" s="387"/>
      <c r="BZ28" s="387"/>
      <c r="CA28" s="387"/>
      <c r="CB28" s="388"/>
    </row>
    <row r="29" spans="1:80" x14ac:dyDescent="0.25">
      <c r="A29" s="383" t="s">
        <v>95</v>
      </c>
      <c r="B29" s="384"/>
      <c r="C29" s="384"/>
      <c r="D29" s="385"/>
      <c r="E29" s="383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5"/>
      <c r="BE29" s="444" t="s">
        <v>148</v>
      </c>
      <c r="BF29" s="445"/>
      <c r="BG29" s="445"/>
      <c r="BH29" s="445"/>
      <c r="BI29" s="445"/>
      <c r="BJ29" s="445"/>
      <c r="BK29" s="445"/>
      <c r="BL29" s="445"/>
      <c r="BM29" s="445"/>
      <c r="BN29" s="445"/>
      <c r="BO29" s="445"/>
      <c r="BP29" s="446"/>
      <c r="BQ29" s="383" t="s">
        <v>131</v>
      </c>
      <c r="BR29" s="384"/>
      <c r="BS29" s="384"/>
      <c r="BT29" s="384"/>
      <c r="BU29" s="384"/>
      <c r="BV29" s="384"/>
      <c r="BW29" s="384"/>
      <c r="BX29" s="384"/>
      <c r="BY29" s="384"/>
      <c r="BZ29" s="384"/>
      <c r="CA29" s="384"/>
      <c r="CB29" s="385"/>
    </row>
    <row r="30" spans="1:80" x14ac:dyDescent="0.25">
      <c r="A30" s="383"/>
      <c r="B30" s="384"/>
      <c r="C30" s="384"/>
      <c r="D30" s="385"/>
      <c r="E30" s="383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/>
      <c r="AH30" s="384"/>
      <c r="AI30" s="384"/>
      <c r="AJ30" s="384"/>
      <c r="AK30" s="384"/>
      <c r="AL30" s="384"/>
      <c r="AM30" s="384"/>
      <c r="AN30" s="384"/>
      <c r="AO30" s="384"/>
      <c r="AP30" s="384"/>
      <c r="AQ30" s="384"/>
      <c r="AR30" s="384"/>
      <c r="AS30" s="384"/>
      <c r="AT30" s="384"/>
      <c r="AU30" s="384"/>
      <c r="AV30" s="384"/>
      <c r="AW30" s="384"/>
      <c r="AX30" s="384"/>
      <c r="AY30" s="384"/>
      <c r="AZ30" s="384"/>
      <c r="BA30" s="384"/>
      <c r="BB30" s="384"/>
      <c r="BC30" s="384"/>
      <c r="BD30" s="385"/>
      <c r="BE30" s="444" t="s">
        <v>149</v>
      </c>
      <c r="BF30" s="445"/>
      <c r="BG30" s="445"/>
      <c r="BH30" s="445"/>
      <c r="BI30" s="445"/>
      <c r="BJ30" s="445"/>
      <c r="BK30" s="445"/>
      <c r="BL30" s="445"/>
      <c r="BM30" s="445"/>
      <c r="BN30" s="445"/>
      <c r="BO30" s="445"/>
      <c r="BP30" s="446"/>
      <c r="BQ30" s="383"/>
      <c r="BR30" s="384"/>
      <c r="BS30" s="384"/>
      <c r="BT30" s="384"/>
      <c r="BU30" s="384"/>
      <c r="BV30" s="384"/>
      <c r="BW30" s="384"/>
      <c r="BX30" s="384"/>
      <c r="BY30" s="384"/>
      <c r="BZ30" s="384"/>
      <c r="CA30" s="384"/>
      <c r="CB30" s="385"/>
    </row>
    <row r="31" spans="1:80" x14ac:dyDescent="0.25">
      <c r="A31" s="429"/>
      <c r="B31" s="430"/>
      <c r="C31" s="430"/>
      <c r="D31" s="431"/>
      <c r="E31" s="429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0"/>
      <c r="AB31" s="430"/>
      <c r="AC31" s="430"/>
      <c r="AD31" s="430"/>
      <c r="AE31" s="430"/>
      <c r="AF31" s="430"/>
      <c r="AG31" s="430"/>
      <c r="AH31" s="430"/>
      <c r="AI31" s="430"/>
      <c r="AJ31" s="430"/>
      <c r="AK31" s="430"/>
      <c r="AL31" s="430"/>
      <c r="AM31" s="430"/>
      <c r="AN31" s="430"/>
      <c r="AO31" s="430"/>
      <c r="AP31" s="430"/>
      <c r="AQ31" s="430"/>
      <c r="AR31" s="430"/>
      <c r="AS31" s="430"/>
      <c r="AT31" s="430"/>
      <c r="AU31" s="430"/>
      <c r="AV31" s="430"/>
      <c r="AW31" s="430"/>
      <c r="AX31" s="430"/>
      <c r="AY31" s="430"/>
      <c r="AZ31" s="430"/>
      <c r="BA31" s="430"/>
      <c r="BB31" s="430"/>
      <c r="BC31" s="430"/>
      <c r="BD31" s="431"/>
      <c r="BE31" s="425" t="s">
        <v>150</v>
      </c>
      <c r="BF31" s="426"/>
      <c r="BG31" s="426"/>
      <c r="BH31" s="426"/>
      <c r="BI31" s="426"/>
      <c r="BJ31" s="426"/>
      <c r="BK31" s="426"/>
      <c r="BL31" s="426"/>
      <c r="BM31" s="426"/>
      <c r="BN31" s="426"/>
      <c r="BO31" s="426"/>
      <c r="BP31" s="427"/>
      <c r="BQ31" s="429"/>
      <c r="BR31" s="430"/>
      <c r="BS31" s="430"/>
      <c r="BT31" s="430"/>
      <c r="BU31" s="430"/>
      <c r="BV31" s="430"/>
      <c r="BW31" s="430"/>
      <c r="BX31" s="430"/>
      <c r="BY31" s="430"/>
      <c r="BZ31" s="430"/>
      <c r="CA31" s="430"/>
      <c r="CB31" s="431"/>
    </row>
    <row r="32" spans="1:80" x14ac:dyDescent="0.25">
      <c r="A32" s="392">
        <v>1</v>
      </c>
      <c r="B32" s="393"/>
      <c r="C32" s="393"/>
      <c r="D32" s="394"/>
      <c r="E32" s="392">
        <v>2</v>
      </c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3"/>
      <c r="AH32" s="393"/>
      <c r="AI32" s="393"/>
      <c r="AJ32" s="393"/>
      <c r="AK32" s="393"/>
      <c r="AL32" s="393"/>
      <c r="AM32" s="393"/>
      <c r="AN32" s="393"/>
      <c r="AO32" s="393"/>
      <c r="AP32" s="393"/>
      <c r="AQ32" s="393"/>
      <c r="AR32" s="393"/>
      <c r="AS32" s="393"/>
      <c r="AT32" s="393"/>
      <c r="AU32" s="393"/>
      <c r="AV32" s="393"/>
      <c r="AW32" s="393"/>
      <c r="AX32" s="393"/>
      <c r="AY32" s="393"/>
      <c r="AZ32" s="393"/>
      <c r="BA32" s="393"/>
      <c r="BB32" s="393"/>
      <c r="BC32" s="393"/>
      <c r="BD32" s="394"/>
      <c r="BE32" s="407">
        <v>3</v>
      </c>
      <c r="BF32" s="408"/>
      <c r="BG32" s="408"/>
      <c r="BH32" s="408"/>
      <c r="BI32" s="408"/>
      <c r="BJ32" s="408"/>
      <c r="BK32" s="408"/>
      <c r="BL32" s="408"/>
      <c r="BM32" s="408"/>
      <c r="BN32" s="408"/>
      <c r="BO32" s="408"/>
      <c r="BP32" s="409"/>
      <c r="BQ32" s="392">
        <v>4</v>
      </c>
      <c r="BR32" s="393"/>
      <c r="BS32" s="393"/>
      <c r="BT32" s="393"/>
      <c r="BU32" s="393"/>
      <c r="BV32" s="393"/>
      <c r="BW32" s="393"/>
      <c r="BX32" s="393"/>
      <c r="BY32" s="393"/>
      <c r="BZ32" s="393"/>
      <c r="CA32" s="393"/>
      <c r="CB32" s="394"/>
    </row>
    <row r="33" spans="1:80" x14ac:dyDescent="0.25">
      <c r="A33" s="407">
        <v>1</v>
      </c>
      <c r="B33" s="408"/>
      <c r="C33" s="408"/>
      <c r="D33" s="409"/>
      <c r="E33" s="422" t="s">
        <v>151</v>
      </c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3"/>
      <c r="AL33" s="423"/>
      <c r="AM33" s="423"/>
      <c r="AN33" s="423"/>
      <c r="AO33" s="423"/>
      <c r="AP33" s="423"/>
      <c r="AQ33" s="423"/>
      <c r="AR33" s="423"/>
      <c r="AS33" s="423"/>
      <c r="AT33" s="423"/>
      <c r="AU33" s="423"/>
      <c r="AV33" s="423"/>
      <c r="AW33" s="423"/>
      <c r="AX33" s="423"/>
      <c r="AY33" s="423"/>
      <c r="AZ33" s="423"/>
      <c r="BA33" s="423"/>
      <c r="BB33" s="423"/>
      <c r="BC33" s="423"/>
      <c r="BD33" s="424"/>
      <c r="BE33" s="407" t="s">
        <v>9</v>
      </c>
      <c r="BF33" s="408"/>
      <c r="BG33" s="408"/>
      <c r="BH33" s="408"/>
      <c r="BI33" s="408"/>
      <c r="BJ33" s="408"/>
      <c r="BK33" s="408"/>
      <c r="BL33" s="408"/>
      <c r="BM33" s="408"/>
      <c r="BN33" s="408"/>
      <c r="BO33" s="408"/>
      <c r="BP33" s="409"/>
      <c r="BQ33" s="419">
        <f>BQ34</f>
        <v>1530022.8</v>
      </c>
      <c r="BR33" s="420"/>
      <c r="BS33" s="420"/>
      <c r="BT33" s="420"/>
      <c r="BU33" s="420"/>
      <c r="BV33" s="420"/>
      <c r="BW33" s="420"/>
      <c r="BX33" s="420"/>
      <c r="BY33" s="420"/>
      <c r="BZ33" s="420"/>
      <c r="CA33" s="420"/>
      <c r="CB33" s="421"/>
    </row>
    <row r="34" spans="1:80" x14ac:dyDescent="0.25">
      <c r="A34" s="386" t="s">
        <v>152</v>
      </c>
      <c r="B34" s="387"/>
      <c r="C34" s="387"/>
      <c r="D34" s="388"/>
      <c r="E34" s="447" t="s">
        <v>79</v>
      </c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48"/>
      <c r="AJ34" s="448"/>
      <c r="AK34" s="448"/>
      <c r="AL34" s="448"/>
      <c r="AM34" s="448"/>
      <c r="AN34" s="448"/>
      <c r="AO34" s="448"/>
      <c r="AP34" s="448"/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8"/>
      <c r="BB34" s="448"/>
      <c r="BC34" s="448"/>
      <c r="BD34" s="449"/>
      <c r="BE34" s="450">
        <f>'211 ст.-2024г.'!DF28</f>
        <v>6954600</v>
      </c>
      <c r="BF34" s="451"/>
      <c r="BG34" s="451"/>
      <c r="BH34" s="451"/>
      <c r="BI34" s="451"/>
      <c r="BJ34" s="451"/>
      <c r="BK34" s="451"/>
      <c r="BL34" s="451"/>
      <c r="BM34" s="451"/>
      <c r="BN34" s="451"/>
      <c r="BO34" s="451"/>
      <c r="BP34" s="452"/>
      <c r="BQ34" s="450">
        <f>BE34*0.22+10.8</f>
        <v>1530022.8</v>
      </c>
      <c r="BR34" s="451"/>
      <c r="BS34" s="451"/>
      <c r="BT34" s="451"/>
      <c r="BU34" s="451"/>
      <c r="BV34" s="451"/>
      <c r="BW34" s="451"/>
      <c r="BX34" s="451"/>
      <c r="BY34" s="451"/>
      <c r="BZ34" s="451"/>
      <c r="CA34" s="451"/>
      <c r="CB34" s="452"/>
    </row>
    <row r="35" spans="1:80" x14ac:dyDescent="0.25">
      <c r="A35" s="429"/>
      <c r="B35" s="430"/>
      <c r="C35" s="430"/>
      <c r="D35" s="431"/>
      <c r="E35" s="456" t="s">
        <v>153</v>
      </c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457"/>
      <c r="T35" s="457"/>
      <c r="U35" s="457"/>
      <c r="V35" s="457"/>
      <c r="W35" s="457"/>
      <c r="X35" s="457"/>
      <c r="Y35" s="457"/>
      <c r="Z35" s="457"/>
      <c r="AA35" s="457"/>
      <c r="AB35" s="457"/>
      <c r="AC35" s="457"/>
      <c r="AD35" s="457"/>
      <c r="AE35" s="457"/>
      <c r="AF35" s="457"/>
      <c r="AG35" s="457"/>
      <c r="AH35" s="457"/>
      <c r="AI35" s="457"/>
      <c r="AJ35" s="457"/>
      <c r="AK35" s="457"/>
      <c r="AL35" s="457"/>
      <c r="AM35" s="457"/>
      <c r="AN35" s="457"/>
      <c r="AO35" s="457"/>
      <c r="AP35" s="457"/>
      <c r="AQ35" s="457"/>
      <c r="AR35" s="457"/>
      <c r="AS35" s="457"/>
      <c r="AT35" s="457"/>
      <c r="AU35" s="457"/>
      <c r="AV35" s="457"/>
      <c r="AW35" s="457"/>
      <c r="AX35" s="457"/>
      <c r="AY35" s="457"/>
      <c r="AZ35" s="457"/>
      <c r="BA35" s="457"/>
      <c r="BB35" s="457"/>
      <c r="BC35" s="457"/>
      <c r="BD35" s="458"/>
      <c r="BE35" s="453"/>
      <c r="BF35" s="454"/>
      <c r="BG35" s="454"/>
      <c r="BH35" s="454"/>
      <c r="BI35" s="454"/>
      <c r="BJ35" s="454"/>
      <c r="BK35" s="454"/>
      <c r="BL35" s="454"/>
      <c r="BM35" s="454"/>
      <c r="BN35" s="454"/>
      <c r="BO35" s="454"/>
      <c r="BP35" s="455"/>
      <c r="BQ35" s="453"/>
      <c r="BR35" s="454"/>
      <c r="BS35" s="454"/>
      <c r="BT35" s="454"/>
      <c r="BU35" s="454"/>
      <c r="BV35" s="454"/>
      <c r="BW35" s="454"/>
      <c r="BX35" s="454"/>
      <c r="BY35" s="454"/>
      <c r="BZ35" s="454"/>
      <c r="CA35" s="454"/>
      <c r="CB35" s="455"/>
    </row>
    <row r="36" spans="1:80" x14ac:dyDescent="0.25">
      <c r="A36" s="407" t="s">
        <v>61</v>
      </c>
      <c r="B36" s="408"/>
      <c r="C36" s="408"/>
      <c r="D36" s="409"/>
      <c r="E36" s="459" t="s">
        <v>154</v>
      </c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460"/>
      <c r="AD36" s="460"/>
      <c r="AE36" s="460"/>
      <c r="AF36" s="460"/>
      <c r="AG36" s="460"/>
      <c r="AH36" s="460"/>
      <c r="AI36" s="460"/>
      <c r="AJ36" s="460"/>
      <c r="AK36" s="460"/>
      <c r="AL36" s="460"/>
      <c r="AM36" s="460"/>
      <c r="AN36" s="460"/>
      <c r="AO36" s="460"/>
      <c r="AP36" s="460"/>
      <c r="AQ36" s="460"/>
      <c r="AR36" s="460"/>
      <c r="AS36" s="460"/>
      <c r="AT36" s="460"/>
      <c r="AU36" s="460"/>
      <c r="AV36" s="460"/>
      <c r="AW36" s="460"/>
      <c r="AX36" s="460"/>
      <c r="AY36" s="460"/>
      <c r="AZ36" s="460"/>
      <c r="BA36" s="460"/>
      <c r="BB36" s="460"/>
      <c r="BC36" s="460"/>
      <c r="BD36" s="461"/>
      <c r="BE36" s="419">
        <v>0</v>
      </c>
      <c r="BF36" s="420"/>
      <c r="BG36" s="420"/>
      <c r="BH36" s="420"/>
      <c r="BI36" s="420"/>
      <c r="BJ36" s="420"/>
      <c r="BK36" s="420"/>
      <c r="BL36" s="420"/>
      <c r="BM36" s="420"/>
      <c r="BN36" s="420"/>
      <c r="BO36" s="420"/>
      <c r="BP36" s="421"/>
      <c r="BQ36" s="419">
        <f>BE36*0.1</f>
        <v>0</v>
      </c>
      <c r="BR36" s="420"/>
      <c r="BS36" s="420"/>
      <c r="BT36" s="420"/>
      <c r="BU36" s="420"/>
      <c r="BV36" s="420"/>
      <c r="BW36" s="420"/>
      <c r="BX36" s="420"/>
      <c r="BY36" s="420"/>
      <c r="BZ36" s="420"/>
      <c r="CA36" s="420"/>
      <c r="CB36" s="421"/>
    </row>
    <row r="37" spans="1:80" x14ac:dyDescent="0.25">
      <c r="A37" s="386" t="s">
        <v>63</v>
      </c>
      <c r="B37" s="387"/>
      <c r="C37" s="387"/>
      <c r="D37" s="388"/>
      <c r="E37" s="447" t="s">
        <v>155</v>
      </c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  <c r="AL37" s="448"/>
      <c r="AM37" s="448"/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8"/>
      <c r="BA37" s="448"/>
      <c r="BB37" s="448"/>
      <c r="BC37" s="448"/>
      <c r="BD37" s="449"/>
      <c r="BE37" s="450">
        <v>0</v>
      </c>
      <c r="BF37" s="451"/>
      <c r="BG37" s="451"/>
      <c r="BH37" s="451"/>
      <c r="BI37" s="451"/>
      <c r="BJ37" s="451"/>
      <c r="BK37" s="451"/>
      <c r="BL37" s="451"/>
      <c r="BM37" s="451"/>
      <c r="BN37" s="451"/>
      <c r="BO37" s="451"/>
      <c r="BP37" s="452"/>
      <c r="BQ37" s="450">
        <v>0</v>
      </c>
      <c r="BR37" s="451"/>
      <c r="BS37" s="451"/>
      <c r="BT37" s="451"/>
      <c r="BU37" s="451"/>
      <c r="BV37" s="451"/>
      <c r="BW37" s="451"/>
      <c r="BX37" s="451"/>
      <c r="BY37" s="451"/>
      <c r="BZ37" s="451"/>
      <c r="CA37" s="451"/>
      <c r="CB37" s="452"/>
    </row>
    <row r="38" spans="1:80" x14ac:dyDescent="0.25">
      <c r="A38" s="429"/>
      <c r="B38" s="430"/>
      <c r="C38" s="430"/>
      <c r="D38" s="431"/>
      <c r="E38" s="456" t="s">
        <v>156</v>
      </c>
      <c r="F38" s="457"/>
      <c r="G38" s="457"/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457"/>
      <c r="T38" s="457"/>
      <c r="U38" s="457"/>
      <c r="V38" s="457"/>
      <c r="W38" s="457"/>
      <c r="X38" s="457"/>
      <c r="Y38" s="457"/>
      <c r="Z38" s="457"/>
      <c r="AA38" s="457"/>
      <c r="AB38" s="457"/>
      <c r="AC38" s="457"/>
      <c r="AD38" s="457"/>
      <c r="AE38" s="457"/>
      <c r="AF38" s="457"/>
      <c r="AG38" s="457"/>
      <c r="AH38" s="457"/>
      <c r="AI38" s="457"/>
      <c r="AJ38" s="457"/>
      <c r="AK38" s="457"/>
      <c r="AL38" s="457"/>
      <c r="AM38" s="457"/>
      <c r="AN38" s="457"/>
      <c r="AO38" s="457"/>
      <c r="AP38" s="457"/>
      <c r="AQ38" s="457"/>
      <c r="AR38" s="457"/>
      <c r="AS38" s="457"/>
      <c r="AT38" s="457"/>
      <c r="AU38" s="457"/>
      <c r="AV38" s="457"/>
      <c r="AW38" s="457"/>
      <c r="AX38" s="457"/>
      <c r="AY38" s="457"/>
      <c r="AZ38" s="457"/>
      <c r="BA38" s="457"/>
      <c r="BB38" s="457"/>
      <c r="BC38" s="457"/>
      <c r="BD38" s="458"/>
      <c r="BE38" s="453"/>
      <c r="BF38" s="454"/>
      <c r="BG38" s="454"/>
      <c r="BH38" s="454"/>
      <c r="BI38" s="454"/>
      <c r="BJ38" s="454"/>
      <c r="BK38" s="454"/>
      <c r="BL38" s="454"/>
      <c r="BM38" s="454"/>
      <c r="BN38" s="454"/>
      <c r="BO38" s="454"/>
      <c r="BP38" s="455"/>
      <c r="BQ38" s="453"/>
      <c r="BR38" s="454"/>
      <c r="BS38" s="454"/>
      <c r="BT38" s="454"/>
      <c r="BU38" s="454"/>
      <c r="BV38" s="454"/>
      <c r="BW38" s="454"/>
      <c r="BX38" s="454"/>
      <c r="BY38" s="454"/>
      <c r="BZ38" s="454"/>
      <c r="CA38" s="454"/>
      <c r="CB38" s="455"/>
    </row>
    <row r="39" spans="1:80" x14ac:dyDescent="0.25">
      <c r="A39" s="386">
        <v>2</v>
      </c>
      <c r="B39" s="387"/>
      <c r="C39" s="387"/>
      <c r="D39" s="388"/>
      <c r="E39" s="462" t="s">
        <v>157</v>
      </c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3"/>
      <c r="X39" s="463"/>
      <c r="Y39" s="463"/>
      <c r="Z39" s="463"/>
      <c r="AA39" s="463"/>
      <c r="AB39" s="463"/>
      <c r="AC39" s="463"/>
      <c r="AD39" s="463"/>
      <c r="AE39" s="463"/>
      <c r="AF39" s="463"/>
      <c r="AG39" s="463"/>
      <c r="AH39" s="463"/>
      <c r="AI39" s="463"/>
      <c r="AJ39" s="463"/>
      <c r="AK39" s="463"/>
      <c r="AL39" s="463"/>
      <c r="AM39" s="463"/>
      <c r="AN39" s="463"/>
      <c r="AO39" s="463"/>
      <c r="AP39" s="463"/>
      <c r="AQ39" s="463"/>
      <c r="AR39" s="463"/>
      <c r="AS39" s="463"/>
      <c r="AT39" s="463"/>
      <c r="AU39" s="463"/>
      <c r="AV39" s="463"/>
      <c r="AW39" s="463"/>
      <c r="AX39" s="463"/>
      <c r="AY39" s="463"/>
      <c r="AZ39" s="463"/>
      <c r="BA39" s="463"/>
      <c r="BB39" s="463"/>
      <c r="BC39" s="463"/>
      <c r="BD39" s="464"/>
      <c r="BE39" s="465" t="s">
        <v>9</v>
      </c>
      <c r="BF39" s="466"/>
      <c r="BG39" s="466"/>
      <c r="BH39" s="466"/>
      <c r="BI39" s="466"/>
      <c r="BJ39" s="466"/>
      <c r="BK39" s="466"/>
      <c r="BL39" s="466"/>
      <c r="BM39" s="466"/>
      <c r="BN39" s="466"/>
      <c r="BO39" s="466"/>
      <c r="BP39" s="467"/>
      <c r="BQ39" s="450">
        <f>BQ46+BQ41</f>
        <v>215592.60000000003</v>
      </c>
      <c r="BR39" s="451"/>
      <c r="BS39" s="451"/>
      <c r="BT39" s="451"/>
      <c r="BU39" s="451"/>
      <c r="BV39" s="451"/>
      <c r="BW39" s="451"/>
      <c r="BX39" s="451"/>
      <c r="BY39" s="451"/>
      <c r="BZ39" s="451"/>
      <c r="CA39" s="451"/>
      <c r="CB39" s="452"/>
    </row>
    <row r="40" spans="1:80" x14ac:dyDescent="0.25">
      <c r="A40" s="429"/>
      <c r="B40" s="430"/>
      <c r="C40" s="430"/>
      <c r="D40" s="431"/>
      <c r="E40" s="432" t="s">
        <v>158</v>
      </c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3"/>
      <c r="V40" s="433"/>
      <c r="W40" s="433"/>
      <c r="X40" s="433"/>
      <c r="Y40" s="433"/>
      <c r="Z40" s="433"/>
      <c r="AA40" s="433"/>
      <c r="AB40" s="433"/>
      <c r="AC40" s="433"/>
      <c r="AD40" s="433"/>
      <c r="AE40" s="433"/>
      <c r="AF40" s="433"/>
      <c r="AG40" s="433"/>
      <c r="AH40" s="433"/>
      <c r="AI40" s="433"/>
      <c r="AJ40" s="433"/>
      <c r="AK40" s="433"/>
      <c r="AL40" s="433"/>
      <c r="AM40" s="433"/>
      <c r="AN40" s="433"/>
      <c r="AO40" s="433"/>
      <c r="AP40" s="433"/>
      <c r="AQ40" s="433"/>
      <c r="AR40" s="433"/>
      <c r="AS40" s="433"/>
      <c r="AT40" s="433"/>
      <c r="AU40" s="433"/>
      <c r="AV40" s="433"/>
      <c r="AW40" s="433"/>
      <c r="AX40" s="433"/>
      <c r="AY40" s="433"/>
      <c r="AZ40" s="433"/>
      <c r="BA40" s="433"/>
      <c r="BB40" s="433"/>
      <c r="BC40" s="433"/>
      <c r="BD40" s="434"/>
      <c r="BE40" s="438"/>
      <c r="BF40" s="439"/>
      <c r="BG40" s="439"/>
      <c r="BH40" s="439"/>
      <c r="BI40" s="439"/>
      <c r="BJ40" s="439"/>
      <c r="BK40" s="439"/>
      <c r="BL40" s="439"/>
      <c r="BM40" s="439"/>
      <c r="BN40" s="439"/>
      <c r="BO40" s="439"/>
      <c r="BP40" s="440"/>
      <c r="BQ40" s="453"/>
      <c r="BR40" s="454"/>
      <c r="BS40" s="454"/>
      <c r="BT40" s="454"/>
      <c r="BU40" s="454"/>
      <c r="BV40" s="454"/>
      <c r="BW40" s="454"/>
      <c r="BX40" s="454"/>
      <c r="BY40" s="454"/>
      <c r="BZ40" s="454"/>
      <c r="CA40" s="454"/>
      <c r="CB40" s="455"/>
    </row>
    <row r="41" spans="1:80" x14ac:dyDescent="0.25">
      <c r="A41" s="386" t="s">
        <v>159</v>
      </c>
      <c r="B41" s="387"/>
      <c r="C41" s="387"/>
      <c r="D41" s="388"/>
      <c r="E41" s="447" t="s">
        <v>79</v>
      </c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448"/>
      <c r="AL41" s="448"/>
      <c r="AM41" s="448"/>
      <c r="AN41" s="448"/>
      <c r="AO41" s="448"/>
      <c r="AP41" s="448"/>
      <c r="AQ41" s="448"/>
      <c r="AR41" s="448"/>
      <c r="AS41" s="448"/>
      <c r="AT41" s="448"/>
      <c r="AU41" s="448"/>
      <c r="AV41" s="448"/>
      <c r="AW41" s="448"/>
      <c r="AX41" s="448"/>
      <c r="AY41" s="448"/>
      <c r="AZ41" s="448"/>
      <c r="BA41" s="448"/>
      <c r="BB41" s="448"/>
      <c r="BC41" s="448"/>
      <c r="BD41" s="449"/>
      <c r="BE41" s="450">
        <f>BE34</f>
        <v>6954600</v>
      </c>
      <c r="BF41" s="451"/>
      <c r="BG41" s="451"/>
      <c r="BH41" s="451"/>
      <c r="BI41" s="451"/>
      <c r="BJ41" s="451"/>
      <c r="BK41" s="451"/>
      <c r="BL41" s="451"/>
      <c r="BM41" s="451"/>
      <c r="BN41" s="451"/>
      <c r="BO41" s="451"/>
      <c r="BP41" s="452"/>
      <c r="BQ41" s="450">
        <f>BE41*0.029</f>
        <v>201683.40000000002</v>
      </c>
      <c r="BR41" s="451"/>
      <c r="BS41" s="451"/>
      <c r="BT41" s="451"/>
      <c r="BU41" s="451"/>
      <c r="BV41" s="451"/>
      <c r="BW41" s="451"/>
      <c r="BX41" s="451"/>
      <c r="BY41" s="451"/>
      <c r="BZ41" s="451"/>
      <c r="CA41" s="451"/>
      <c r="CB41" s="452"/>
    </row>
    <row r="42" spans="1:80" x14ac:dyDescent="0.25">
      <c r="A42" s="383"/>
      <c r="B42" s="384"/>
      <c r="C42" s="384"/>
      <c r="D42" s="385"/>
      <c r="E42" s="471" t="s">
        <v>160</v>
      </c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472"/>
      <c r="U42" s="472"/>
      <c r="V42" s="472"/>
      <c r="W42" s="472"/>
      <c r="X42" s="472"/>
      <c r="Y42" s="472"/>
      <c r="Z42" s="472"/>
      <c r="AA42" s="472"/>
      <c r="AB42" s="472"/>
      <c r="AC42" s="472"/>
      <c r="AD42" s="472"/>
      <c r="AE42" s="472"/>
      <c r="AF42" s="472"/>
      <c r="AG42" s="472"/>
      <c r="AH42" s="472"/>
      <c r="AI42" s="472"/>
      <c r="AJ42" s="472"/>
      <c r="AK42" s="472"/>
      <c r="AL42" s="472"/>
      <c r="AM42" s="472"/>
      <c r="AN42" s="472"/>
      <c r="AO42" s="472"/>
      <c r="AP42" s="472"/>
      <c r="AQ42" s="472"/>
      <c r="AR42" s="472"/>
      <c r="AS42" s="472"/>
      <c r="AT42" s="472"/>
      <c r="AU42" s="472"/>
      <c r="AV42" s="472"/>
      <c r="AW42" s="472"/>
      <c r="AX42" s="472"/>
      <c r="AY42" s="472"/>
      <c r="AZ42" s="472"/>
      <c r="BA42" s="472"/>
      <c r="BB42" s="472"/>
      <c r="BC42" s="472"/>
      <c r="BD42" s="473"/>
      <c r="BE42" s="468"/>
      <c r="BF42" s="469"/>
      <c r="BG42" s="469"/>
      <c r="BH42" s="469"/>
      <c r="BI42" s="469"/>
      <c r="BJ42" s="469"/>
      <c r="BK42" s="469"/>
      <c r="BL42" s="469"/>
      <c r="BM42" s="469"/>
      <c r="BN42" s="469"/>
      <c r="BO42" s="469"/>
      <c r="BP42" s="470"/>
      <c r="BQ42" s="468"/>
      <c r="BR42" s="469"/>
      <c r="BS42" s="469"/>
      <c r="BT42" s="469"/>
      <c r="BU42" s="469"/>
      <c r="BV42" s="469"/>
      <c r="BW42" s="469"/>
      <c r="BX42" s="469"/>
      <c r="BY42" s="469"/>
      <c r="BZ42" s="469"/>
      <c r="CA42" s="469"/>
      <c r="CB42" s="470"/>
    </row>
    <row r="43" spans="1:80" x14ac:dyDescent="0.25">
      <c r="A43" s="429"/>
      <c r="B43" s="430"/>
      <c r="C43" s="430"/>
      <c r="D43" s="431"/>
      <c r="E43" s="456" t="s">
        <v>161</v>
      </c>
      <c r="F43" s="457"/>
      <c r="G43" s="457"/>
      <c r="H43" s="457"/>
      <c r="I43" s="457"/>
      <c r="J43" s="457"/>
      <c r="K43" s="457"/>
      <c r="L43" s="457"/>
      <c r="M43" s="457"/>
      <c r="N43" s="457"/>
      <c r="O43" s="457"/>
      <c r="P43" s="457"/>
      <c r="Q43" s="457"/>
      <c r="R43" s="457"/>
      <c r="S43" s="457"/>
      <c r="T43" s="457"/>
      <c r="U43" s="457"/>
      <c r="V43" s="457"/>
      <c r="W43" s="457"/>
      <c r="X43" s="457"/>
      <c r="Y43" s="457"/>
      <c r="Z43" s="457"/>
      <c r="AA43" s="457"/>
      <c r="AB43" s="457"/>
      <c r="AC43" s="457"/>
      <c r="AD43" s="457"/>
      <c r="AE43" s="457"/>
      <c r="AF43" s="457"/>
      <c r="AG43" s="457"/>
      <c r="AH43" s="457"/>
      <c r="AI43" s="457"/>
      <c r="AJ43" s="457"/>
      <c r="AK43" s="457"/>
      <c r="AL43" s="457"/>
      <c r="AM43" s="457"/>
      <c r="AN43" s="457"/>
      <c r="AO43" s="457"/>
      <c r="AP43" s="457"/>
      <c r="AQ43" s="457"/>
      <c r="AR43" s="457"/>
      <c r="AS43" s="457"/>
      <c r="AT43" s="457"/>
      <c r="AU43" s="457"/>
      <c r="AV43" s="457"/>
      <c r="AW43" s="457"/>
      <c r="AX43" s="457"/>
      <c r="AY43" s="457"/>
      <c r="AZ43" s="457"/>
      <c r="BA43" s="457"/>
      <c r="BB43" s="457"/>
      <c r="BC43" s="457"/>
      <c r="BD43" s="458"/>
      <c r="BE43" s="453"/>
      <c r="BF43" s="454"/>
      <c r="BG43" s="454"/>
      <c r="BH43" s="454"/>
      <c r="BI43" s="454"/>
      <c r="BJ43" s="454"/>
      <c r="BK43" s="454"/>
      <c r="BL43" s="454"/>
      <c r="BM43" s="454"/>
      <c r="BN43" s="454"/>
      <c r="BO43" s="454"/>
      <c r="BP43" s="455"/>
      <c r="BQ43" s="453"/>
      <c r="BR43" s="454"/>
      <c r="BS43" s="454"/>
      <c r="BT43" s="454"/>
      <c r="BU43" s="454"/>
      <c r="BV43" s="454"/>
      <c r="BW43" s="454"/>
      <c r="BX43" s="454"/>
      <c r="BY43" s="454"/>
      <c r="BZ43" s="454"/>
      <c r="CA43" s="454"/>
      <c r="CB43" s="455"/>
    </row>
    <row r="44" spans="1:80" x14ac:dyDescent="0.25">
      <c r="A44" s="386" t="s">
        <v>162</v>
      </c>
      <c r="B44" s="387"/>
      <c r="C44" s="387"/>
      <c r="D44" s="388"/>
      <c r="E44" s="447" t="s">
        <v>163</v>
      </c>
      <c r="F44" s="448"/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8"/>
      <c r="AJ44" s="448"/>
      <c r="AK44" s="448"/>
      <c r="AL44" s="448"/>
      <c r="AM44" s="448"/>
      <c r="AN44" s="448"/>
      <c r="AO44" s="448"/>
      <c r="AP44" s="448"/>
      <c r="AQ44" s="448"/>
      <c r="AR44" s="448"/>
      <c r="AS44" s="448"/>
      <c r="AT44" s="448"/>
      <c r="AU44" s="448"/>
      <c r="AV44" s="448"/>
      <c r="AW44" s="448"/>
      <c r="AX44" s="448"/>
      <c r="AY44" s="448"/>
      <c r="AZ44" s="448"/>
      <c r="BA44" s="448"/>
      <c r="BB44" s="448"/>
      <c r="BC44" s="448"/>
      <c r="BD44" s="449"/>
      <c r="BE44" s="450"/>
      <c r="BF44" s="451"/>
      <c r="BG44" s="451"/>
      <c r="BH44" s="451"/>
      <c r="BI44" s="451"/>
      <c r="BJ44" s="451"/>
      <c r="BK44" s="451"/>
      <c r="BL44" s="451"/>
      <c r="BM44" s="451"/>
      <c r="BN44" s="451"/>
      <c r="BO44" s="451"/>
      <c r="BP44" s="452"/>
      <c r="BQ44" s="450"/>
      <c r="BR44" s="451"/>
      <c r="BS44" s="451"/>
      <c r="BT44" s="451"/>
      <c r="BU44" s="451"/>
      <c r="BV44" s="451"/>
      <c r="BW44" s="451"/>
      <c r="BX44" s="451"/>
      <c r="BY44" s="451"/>
      <c r="BZ44" s="451"/>
      <c r="CA44" s="451"/>
      <c r="CB44" s="452"/>
    </row>
    <row r="45" spans="1:80" x14ac:dyDescent="0.25">
      <c r="A45" s="429"/>
      <c r="B45" s="430"/>
      <c r="C45" s="430"/>
      <c r="D45" s="431"/>
      <c r="E45" s="456" t="s">
        <v>164</v>
      </c>
      <c r="F45" s="457"/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57"/>
      <c r="R45" s="457"/>
      <c r="S45" s="457"/>
      <c r="T45" s="457"/>
      <c r="U45" s="457"/>
      <c r="V45" s="457"/>
      <c r="W45" s="457"/>
      <c r="X45" s="457"/>
      <c r="Y45" s="457"/>
      <c r="Z45" s="457"/>
      <c r="AA45" s="457"/>
      <c r="AB45" s="457"/>
      <c r="AC45" s="457"/>
      <c r="AD45" s="457"/>
      <c r="AE45" s="457"/>
      <c r="AF45" s="457"/>
      <c r="AG45" s="457"/>
      <c r="AH45" s="457"/>
      <c r="AI45" s="457"/>
      <c r="AJ45" s="457"/>
      <c r="AK45" s="457"/>
      <c r="AL45" s="457"/>
      <c r="AM45" s="457"/>
      <c r="AN45" s="457"/>
      <c r="AO45" s="457"/>
      <c r="AP45" s="457"/>
      <c r="AQ45" s="457"/>
      <c r="AR45" s="457"/>
      <c r="AS45" s="457"/>
      <c r="AT45" s="457"/>
      <c r="AU45" s="457"/>
      <c r="AV45" s="457"/>
      <c r="AW45" s="457"/>
      <c r="AX45" s="457"/>
      <c r="AY45" s="457"/>
      <c r="AZ45" s="457"/>
      <c r="BA45" s="457"/>
      <c r="BB45" s="457"/>
      <c r="BC45" s="457"/>
      <c r="BD45" s="458"/>
      <c r="BE45" s="453"/>
      <c r="BF45" s="454"/>
      <c r="BG45" s="454"/>
      <c r="BH45" s="454"/>
      <c r="BI45" s="454"/>
      <c r="BJ45" s="454"/>
      <c r="BK45" s="454"/>
      <c r="BL45" s="454"/>
      <c r="BM45" s="454"/>
      <c r="BN45" s="454"/>
      <c r="BO45" s="454"/>
      <c r="BP45" s="455"/>
      <c r="BQ45" s="453"/>
      <c r="BR45" s="454"/>
      <c r="BS45" s="454"/>
      <c r="BT45" s="454"/>
      <c r="BU45" s="454"/>
      <c r="BV45" s="454"/>
      <c r="BW45" s="454"/>
      <c r="BX45" s="454"/>
      <c r="BY45" s="454"/>
      <c r="BZ45" s="454"/>
      <c r="CA45" s="454"/>
      <c r="CB45" s="455"/>
    </row>
    <row r="46" spans="1:80" x14ac:dyDescent="0.25">
      <c r="A46" s="386" t="s">
        <v>165</v>
      </c>
      <c r="B46" s="387"/>
      <c r="C46" s="387"/>
      <c r="D46" s="388"/>
      <c r="E46" s="447" t="s">
        <v>166</v>
      </c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8"/>
      <c r="V46" s="448"/>
      <c r="W46" s="448"/>
      <c r="X46" s="448"/>
      <c r="Y46" s="448"/>
      <c r="Z46" s="448"/>
      <c r="AA46" s="448"/>
      <c r="AB46" s="448"/>
      <c r="AC46" s="448"/>
      <c r="AD46" s="448"/>
      <c r="AE46" s="448"/>
      <c r="AF46" s="448"/>
      <c r="AG46" s="448"/>
      <c r="AH46" s="448"/>
      <c r="AI46" s="448"/>
      <c r="AJ46" s="448"/>
      <c r="AK46" s="448"/>
      <c r="AL46" s="448"/>
      <c r="AM46" s="448"/>
      <c r="AN46" s="448"/>
      <c r="AO46" s="448"/>
      <c r="AP46" s="448"/>
      <c r="AQ46" s="448"/>
      <c r="AR46" s="448"/>
      <c r="AS46" s="448"/>
      <c r="AT46" s="448"/>
      <c r="AU46" s="448"/>
      <c r="AV46" s="448"/>
      <c r="AW46" s="448"/>
      <c r="AX46" s="448"/>
      <c r="AY46" s="448"/>
      <c r="AZ46" s="448"/>
      <c r="BA46" s="448"/>
      <c r="BB46" s="448"/>
      <c r="BC46" s="448"/>
      <c r="BD46" s="449"/>
      <c r="BE46" s="450">
        <f>BE34</f>
        <v>6954600</v>
      </c>
      <c r="BF46" s="451"/>
      <c r="BG46" s="451"/>
      <c r="BH46" s="451"/>
      <c r="BI46" s="451"/>
      <c r="BJ46" s="451"/>
      <c r="BK46" s="451"/>
      <c r="BL46" s="451"/>
      <c r="BM46" s="451"/>
      <c r="BN46" s="451"/>
      <c r="BO46" s="451"/>
      <c r="BP46" s="452"/>
      <c r="BQ46" s="450">
        <f>BE46*0.002</f>
        <v>13909.2</v>
      </c>
      <c r="BR46" s="451"/>
      <c r="BS46" s="451"/>
      <c r="BT46" s="451"/>
      <c r="BU46" s="451"/>
      <c r="BV46" s="451"/>
      <c r="BW46" s="451"/>
      <c r="BX46" s="451"/>
      <c r="BY46" s="451"/>
      <c r="BZ46" s="451"/>
      <c r="CA46" s="451"/>
      <c r="CB46" s="452"/>
    </row>
    <row r="47" spans="1:80" x14ac:dyDescent="0.25">
      <c r="A47" s="429"/>
      <c r="B47" s="430"/>
      <c r="C47" s="430"/>
      <c r="D47" s="431"/>
      <c r="E47" s="456" t="s">
        <v>167</v>
      </c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457"/>
      <c r="R47" s="457"/>
      <c r="S47" s="457"/>
      <c r="T47" s="457"/>
      <c r="U47" s="457"/>
      <c r="V47" s="457"/>
      <c r="W47" s="457"/>
      <c r="X47" s="457"/>
      <c r="Y47" s="457"/>
      <c r="Z47" s="457"/>
      <c r="AA47" s="457"/>
      <c r="AB47" s="457"/>
      <c r="AC47" s="457"/>
      <c r="AD47" s="457"/>
      <c r="AE47" s="457"/>
      <c r="AF47" s="457"/>
      <c r="AG47" s="457"/>
      <c r="AH47" s="457"/>
      <c r="AI47" s="457"/>
      <c r="AJ47" s="457"/>
      <c r="AK47" s="457"/>
      <c r="AL47" s="457"/>
      <c r="AM47" s="457"/>
      <c r="AN47" s="457"/>
      <c r="AO47" s="457"/>
      <c r="AP47" s="457"/>
      <c r="AQ47" s="457"/>
      <c r="AR47" s="457"/>
      <c r="AS47" s="457"/>
      <c r="AT47" s="457"/>
      <c r="AU47" s="457"/>
      <c r="AV47" s="457"/>
      <c r="AW47" s="457"/>
      <c r="AX47" s="457"/>
      <c r="AY47" s="457"/>
      <c r="AZ47" s="457"/>
      <c r="BA47" s="457"/>
      <c r="BB47" s="457"/>
      <c r="BC47" s="457"/>
      <c r="BD47" s="458"/>
      <c r="BE47" s="453"/>
      <c r="BF47" s="454"/>
      <c r="BG47" s="454"/>
      <c r="BH47" s="454"/>
      <c r="BI47" s="454"/>
      <c r="BJ47" s="454"/>
      <c r="BK47" s="454"/>
      <c r="BL47" s="454"/>
      <c r="BM47" s="454"/>
      <c r="BN47" s="454"/>
      <c r="BO47" s="454"/>
      <c r="BP47" s="455"/>
      <c r="BQ47" s="453"/>
      <c r="BR47" s="454"/>
      <c r="BS47" s="454"/>
      <c r="BT47" s="454"/>
      <c r="BU47" s="454"/>
      <c r="BV47" s="454"/>
      <c r="BW47" s="454"/>
      <c r="BX47" s="454"/>
      <c r="BY47" s="454"/>
      <c r="BZ47" s="454"/>
      <c r="CA47" s="454"/>
      <c r="CB47" s="455"/>
    </row>
    <row r="48" spans="1:80" x14ac:dyDescent="0.25">
      <c r="A48" s="386" t="s">
        <v>168</v>
      </c>
      <c r="B48" s="387"/>
      <c r="C48" s="387"/>
      <c r="D48" s="388"/>
      <c r="E48" s="447" t="s">
        <v>166</v>
      </c>
      <c r="F48" s="448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  <c r="Z48" s="448"/>
      <c r="AA48" s="448"/>
      <c r="AB48" s="448"/>
      <c r="AC48" s="448"/>
      <c r="AD48" s="448"/>
      <c r="AE48" s="448"/>
      <c r="AF48" s="448"/>
      <c r="AG48" s="448"/>
      <c r="AH48" s="448"/>
      <c r="AI48" s="448"/>
      <c r="AJ48" s="448"/>
      <c r="AK48" s="448"/>
      <c r="AL48" s="448"/>
      <c r="AM48" s="448"/>
      <c r="AN48" s="448"/>
      <c r="AO48" s="448"/>
      <c r="AP48" s="448"/>
      <c r="AQ48" s="448"/>
      <c r="AR48" s="448"/>
      <c r="AS48" s="448"/>
      <c r="AT48" s="448"/>
      <c r="AU48" s="448"/>
      <c r="AV48" s="448"/>
      <c r="AW48" s="448"/>
      <c r="AX48" s="448"/>
      <c r="AY48" s="448"/>
      <c r="AZ48" s="448"/>
      <c r="BA48" s="448"/>
      <c r="BB48" s="448"/>
      <c r="BC48" s="448"/>
      <c r="BD48" s="449"/>
      <c r="BE48" s="450">
        <v>0</v>
      </c>
      <c r="BF48" s="451"/>
      <c r="BG48" s="451"/>
      <c r="BH48" s="451"/>
      <c r="BI48" s="451"/>
      <c r="BJ48" s="451"/>
      <c r="BK48" s="451"/>
      <c r="BL48" s="451"/>
      <c r="BM48" s="451"/>
      <c r="BN48" s="451"/>
      <c r="BO48" s="451"/>
      <c r="BP48" s="452"/>
      <c r="BQ48" s="450">
        <v>0</v>
      </c>
      <c r="BR48" s="451"/>
      <c r="BS48" s="451"/>
      <c r="BT48" s="451"/>
      <c r="BU48" s="451"/>
      <c r="BV48" s="451"/>
      <c r="BW48" s="451"/>
      <c r="BX48" s="451"/>
      <c r="BY48" s="451"/>
      <c r="BZ48" s="451"/>
      <c r="CA48" s="451"/>
      <c r="CB48" s="452"/>
    </row>
    <row r="49" spans="1:85" ht="12.75" customHeight="1" x14ac:dyDescent="0.25">
      <c r="A49" s="429"/>
      <c r="B49" s="430"/>
      <c r="C49" s="430"/>
      <c r="D49" s="431"/>
      <c r="E49" s="456" t="s">
        <v>169</v>
      </c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57"/>
      <c r="Q49" s="457"/>
      <c r="R49" s="457"/>
      <c r="S49" s="457"/>
      <c r="T49" s="457"/>
      <c r="U49" s="457"/>
      <c r="V49" s="457"/>
      <c r="W49" s="457"/>
      <c r="X49" s="457"/>
      <c r="Y49" s="457"/>
      <c r="Z49" s="457"/>
      <c r="AA49" s="457"/>
      <c r="AB49" s="457"/>
      <c r="AC49" s="457"/>
      <c r="AD49" s="457"/>
      <c r="AE49" s="457"/>
      <c r="AF49" s="457"/>
      <c r="AG49" s="457"/>
      <c r="AH49" s="457"/>
      <c r="AI49" s="457"/>
      <c r="AJ49" s="457"/>
      <c r="AK49" s="457"/>
      <c r="AL49" s="457"/>
      <c r="AM49" s="457"/>
      <c r="AN49" s="457"/>
      <c r="AO49" s="457"/>
      <c r="AP49" s="457"/>
      <c r="AQ49" s="457"/>
      <c r="AR49" s="457"/>
      <c r="AS49" s="457"/>
      <c r="AT49" s="457"/>
      <c r="AU49" s="457"/>
      <c r="AV49" s="457"/>
      <c r="AW49" s="457"/>
      <c r="AX49" s="457"/>
      <c r="AY49" s="457"/>
      <c r="AZ49" s="457"/>
      <c r="BA49" s="457"/>
      <c r="BB49" s="457"/>
      <c r="BC49" s="457"/>
      <c r="BD49" s="458"/>
      <c r="BE49" s="453"/>
      <c r="BF49" s="454"/>
      <c r="BG49" s="454"/>
      <c r="BH49" s="454"/>
      <c r="BI49" s="454"/>
      <c r="BJ49" s="454"/>
      <c r="BK49" s="454"/>
      <c r="BL49" s="454"/>
      <c r="BM49" s="454"/>
      <c r="BN49" s="454"/>
      <c r="BO49" s="454"/>
      <c r="BP49" s="455"/>
      <c r="BQ49" s="453"/>
      <c r="BR49" s="454"/>
      <c r="BS49" s="454"/>
      <c r="BT49" s="454"/>
      <c r="BU49" s="454"/>
      <c r="BV49" s="454"/>
      <c r="BW49" s="454"/>
      <c r="BX49" s="454"/>
      <c r="BY49" s="454"/>
      <c r="BZ49" s="454"/>
      <c r="CA49" s="454"/>
      <c r="CB49" s="455"/>
    </row>
    <row r="50" spans="1:85" x14ac:dyDescent="0.25">
      <c r="A50" s="386" t="s">
        <v>170</v>
      </c>
      <c r="B50" s="387"/>
      <c r="C50" s="387"/>
      <c r="D50" s="388"/>
      <c r="E50" s="447" t="s">
        <v>166</v>
      </c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448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448"/>
      <c r="AG50" s="448"/>
      <c r="AH50" s="448"/>
      <c r="AI50" s="448"/>
      <c r="AJ50" s="448"/>
      <c r="AK50" s="448"/>
      <c r="AL50" s="448"/>
      <c r="AM50" s="448"/>
      <c r="AN50" s="448"/>
      <c r="AO50" s="448"/>
      <c r="AP50" s="448"/>
      <c r="AQ50" s="448"/>
      <c r="AR50" s="448"/>
      <c r="AS50" s="448"/>
      <c r="AT50" s="448"/>
      <c r="AU50" s="448"/>
      <c r="AV50" s="448"/>
      <c r="AW50" s="448"/>
      <c r="AX50" s="448"/>
      <c r="AY50" s="448"/>
      <c r="AZ50" s="448"/>
      <c r="BA50" s="448"/>
      <c r="BB50" s="448"/>
      <c r="BC50" s="448"/>
      <c r="BD50" s="449"/>
      <c r="BE50" s="450">
        <v>0</v>
      </c>
      <c r="BF50" s="451"/>
      <c r="BG50" s="451"/>
      <c r="BH50" s="451"/>
      <c r="BI50" s="451"/>
      <c r="BJ50" s="451"/>
      <c r="BK50" s="451"/>
      <c r="BL50" s="451"/>
      <c r="BM50" s="451"/>
      <c r="BN50" s="451"/>
      <c r="BO50" s="451"/>
      <c r="BP50" s="452"/>
      <c r="BQ50" s="450">
        <v>0</v>
      </c>
      <c r="BR50" s="451"/>
      <c r="BS50" s="451"/>
      <c r="BT50" s="451"/>
      <c r="BU50" s="451"/>
      <c r="BV50" s="451"/>
      <c r="BW50" s="451"/>
      <c r="BX50" s="451"/>
      <c r="BY50" s="451"/>
      <c r="BZ50" s="451"/>
      <c r="CA50" s="451"/>
      <c r="CB50" s="452"/>
    </row>
    <row r="51" spans="1:85" ht="12.75" customHeight="1" x14ac:dyDescent="0.25">
      <c r="A51" s="429"/>
      <c r="B51" s="430"/>
      <c r="C51" s="430"/>
      <c r="D51" s="431"/>
      <c r="E51" s="456" t="s">
        <v>169</v>
      </c>
      <c r="F51" s="457"/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57"/>
      <c r="R51" s="457"/>
      <c r="S51" s="457"/>
      <c r="T51" s="457"/>
      <c r="U51" s="457"/>
      <c r="V51" s="457"/>
      <c r="W51" s="457"/>
      <c r="X51" s="457"/>
      <c r="Y51" s="457"/>
      <c r="Z51" s="457"/>
      <c r="AA51" s="457"/>
      <c r="AB51" s="457"/>
      <c r="AC51" s="457"/>
      <c r="AD51" s="457"/>
      <c r="AE51" s="457"/>
      <c r="AF51" s="457"/>
      <c r="AG51" s="457"/>
      <c r="AH51" s="457"/>
      <c r="AI51" s="457"/>
      <c r="AJ51" s="457"/>
      <c r="AK51" s="457"/>
      <c r="AL51" s="457"/>
      <c r="AM51" s="457"/>
      <c r="AN51" s="457"/>
      <c r="AO51" s="457"/>
      <c r="AP51" s="457"/>
      <c r="AQ51" s="457"/>
      <c r="AR51" s="457"/>
      <c r="AS51" s="457"/>
      <c r="AT51" s="457"/>
      <c r="AU51" s="457"/>
      <c r="AV51" s="457"/>
      <c r="AW51" s="457"/>
      <c r="AX51" s="457"/>
      <c r="AY51" s="457"/>
      <c r="AZ51" s="457"/>
      <c r="BA51" s="457"/>
      <c r="BB51" s="457"/>
      <c r="BC51" s="457"/>
      <c r="BD51" s="458"/>
      <c r="BE51" s="453"/>
      <c r="BF51" s="454"/>
      <c r="BG51" s="454"/>
      <c r="BH51" s="454"/>
      <c r="BI51" s="454"/>
      <c r="BJ51" s="454"/>
      <c r="BK51" s="454"/>
      <c r="BL51" s="454"/>
      <c r="BM51" s="454"/>
      <c r="BN51" s="454"/>
      <c r="BO51" s="454"/>
      <c r="BP51" s="455"/>
      <c r="BQ51" s="453"/>
      <c r="BR51" s="454"/>
      <c r="BS51" s="454"/>
      <c r="BT51" s="454"/>
      <c r="BU51" s="454"/>
      <c r="BV51" s="454"/>
      <c r="BW51" s="454"/>
      <c r="BX51" s="454"/>
      <c r="BY51" s="454"/>
      <c r="BZ51" s="454"/>
      <c r="CA51" s="454"/>
      <c r="CB51" s="455"/>
    </row>
    <row r="52" spans="1:85" x14ac:dyDescent="0.25">
      <c r="A52" s="386">
        <v>3</v>
      </c>
      <c r="B52" s="387"/>
      <c r="C52" s="387"/>
      <c r="D52" s="388"/>
      <c r="E52" s="462" t="s">
        <v>171</v>
      </c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3"/>
      <c r="AH52" s="463"/>
      <c r="AI52" s="463"/>
      <c r="AJ52" s="463"/>
      <c r="AK52" s="463"/>
      <c r="AL52" s="463"/>
      <c r="AM52" s="463"/>
      <c r="AN52" s="463"/>
      <c r="AO52" s="463"/>
      <c r="AP52" s="463"/>
      <c r="AQ52" s="463"/>
      <c r="AR52" s="463"/>
      <c r="AS52" s="463"/>
      <c r="AT52" s="463"/>
      <c r="AU52" s="463"/>
      <c r="AV52" s="463"/>
      <c r="AW52" s="463"/>
      <c r="AX52" s="463"/>
      <c r="AY52" s="463"/>
      <c r="AZ52" s="463"/>
      <c r="BA52" s="463"/>
      <c r="BB52" s="463"/>
      <c r="BC52" s="463"/>
      <c r="BD52" s="464"/>
      <c r="BE52" s="450">
        <f>BE34</f>
        <v>6954600</v>
      </c>
      <c r="BF52" s="451"/>
      <c r="BG52" s="451"/>
      <c r="BH52" s="451"/>
      <c r="BI52" s="451"/>
      <c r="BJ52" s="451"/>
      <c r="BK52" s="451"/>
      <c r="BL52" s="451"/>
      <c r="BM52" s="451"/>
      <c r="BN52" s="451"/>
      <c r="BO52" s="451"/>
      <c r="BP52" s="452"/>
      <c r="BQ52" s="450">
        <f>BE52*0.051</f>
        <v>354684.6</v>
      </c>
      <c r="BR52" s="451"/>
      <c r="BS52" s="451"/>
      <c r="BT52" s="451"/>
      <c r="BU52" s="451"/>
      <c r="BV52" s="451"/>
      <c r="BW52" s="451"/>
      <c r="BX52" s="451"/>
      <c r="BY52" s="451"/>
      <c r="BZ52" s="451"/>
      <c r="CA52" s="451"/>
      <c r="CB52" s="452"/>
    </row>
    <row r="53" spans="1:85" x14ac:dyDescent="0.25">
      <c r="A53" s="429"/>
      <c r="B53" s="430"/>
      <c r="C53" s="430"/>
      <c r="D53" s="431"/>
      <c r="E53" s="432" t="s">
        <v>172</v>
      </c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3"/>
      <c r="AG53" s="433"/>
      <c r="AH53" s="433"/>
      <c r="AI53" s="433"/>
      <c r="AJ53" s="433"/>
      <c r="AK53" s="433"/>
      <c r="AL53" s="433"/>
      <c r="AM53" s="433"/>
      <c r="AN53" s="433"/>
      <c r="AO53" s="433"/>
      <c r="AP53" s="433"/>
      <c r="AQ53" s="433"/>
      <c r="AR53" s="433"/>
      <c r="AS53" s="433"/>
      <c r="AT53" s="433"/>
      <c r="AU53" s="433"/>
      <c r="AV53" s="433"/>
      <c r="AW53" s="433"/>
      <c r="AX53" s="433"/>
      <c r="AY53" s="433"/>
      <c r="AZ53" s="433"/>
      <c r="BA53" s="433"/>
      <c r="BB53" s="433"/>
      <c r="BC53" s="433"/>
      <c r="BD53" s="434"/>
      <c r="BE53" s="453"/>
      <c r="BF53" s="454"/>
      <c r="BG53" s="454"/>
      <c r="BH53" s="454"/>
      <c r="BI53" s="454"/>
      <c r="BJ53" s="454"/>
      <c r="BK53" s="454"/>
      <c r="BL53" s="454"/>
      <c r="BM53" s="454"/>
      <c r="BN53" s="454"/>
      <c r="BO53" s="454"/>
      <c r="BP53" s="455"/>
      <c r="BQ53" s="453"/>
      <c r="BR53" s="454"/>
      <c r="BS53" s="454"/>
      <c r="BT53" s="454"/>
      <c r="BU53" s="454"/>
      <c r="BV53" s="454"/>
      <c r="BW53" s="454"/>
      <c r="BX53" s="454"/>
      <c r="BY53" s="454"/>
      <c r="BZ53" s="454"/>
      <c r="CA53" s="454"/>
      <c r="CB53" s="455"/>
    </row>
    <row r="54" spans="1:85" x14ac:dyDescent="0.25">
      <c r="A54" s="407"/>
      <c r="B54" s="408"/>
      <c r="C54" s="408"/>
      <c r="D54" s="409"/>
      <c r="E54" s="413" t="s">
        <v>120</v>
      </c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4"/>
      <c r="AG54" s="414"/>
      <c r="AH54" s="414"/>
      <c r="AI54" s="414"/>
      <c r="AJ54" s="414"/>
      <c r="AK54" s="414"/>
      <c r="AL54" s="414"/>
      <c r="AM54" s="414"/>
      <c r="AN54" s="414"/>
      <c r="AO54" s="414"/>
      <c r="AP54" s="414"/>
      <c r="AQ54" s="414"/>
      <c r="AR54" s="414"/>
      <c r="AS54" s="414"/>
      <c r="AT54" s="414"/>
      <c r="AU54" s="414"/>
      <c r="AV54" s="414"/>
      <c r="AW54" s="414"/>
      <c r="AX54" s="414"/>
      <c r="AY54" s="414"/>
      <c r="AZ54" s="414"/>
      <c r="BA54" s="414"/>
      <c r="BB54" s="414"/>
      <c r="BC54" s="414"/>
      <c r="BD54" s="415"/>
      <c r="BE54" s="407" t="s">
        <v>9</v>
      </c>
      <c r="BF54" s="408"/>
      <c r="BG54" s="408"/>
      <c r="BH54" s="408"/>
      <c r="BI54" s="408"/>
      <c r="BJ54" s="408"/>
      <c r="BK54" s="408"/>
      <c r="BL54" s="408"/>
      <c r="BM54" s="408"/>
      <c r="BN54" s="408"/>
      <c r="BO54" s="408"/>
      <c r="BP54" s="409"/>
      <c r="BQ54" s="419">
        <f>BQ52+BQ39+BQ33</f>
        <v>2100300</v>
      </c>
      <c r="BR54" s="420"/>
      <c r="BS54" s="420"/>
      <c r="BT54" s="420"/>
      <c r="BU54" s="420"/>
      <c r="BV54" s="420"/>
      <c r="BW54" s="420"/>
      <c r="BX54" s="420"/>
      <c r="BY54" s="420"/>
      <c r="BZ54" s="420"/>
      <c r="CA54" s="420"/>
      <c r="CB54" s="421"/>
    </row>
    <row r="55" spans="1:85" x14ac:dyDescent="0.25">
      <c r="A55" s="407"/>
      <c r="B55" s="408"/>
      <c r="C55" s="408"/>
      <c r="D55" s="409"/>
      <c r="E55" s="422" t="s">
        <v>121</v>
      </c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3"/>
      <c r="AF55" s="423"/>
      <c r="AG55" s="423"/>
      <c r="AH55" s="423"/>
      <c r="AI55" s="423"/>
      <c r="AJ55" s="423"/>
      <c r="AK55" s="423"/>
      <c r="AL55" s="423"/>
      <c r="AM55" s="423"/>
      <c r="AN55" s="423"/>
      <c r="AO55" s="423"/>
      <c r="AP55" s="423"/>
      <c r="AQ55" s="423"/>
      <c r="AR55" s="423"/>
      <c r="AS55" s="423"/>
      <c r="AT55" s="423"/>
      <c r="AU55" s="423"/>
      <c r="AV55" s="423"/>
      <c r="AW55" s="423"/>
      <c r="AX55" s="423"/>
      <c r="AY55" s="423"/>
      <c r="AZ55" s="423"/>
      <c r="BA55" s="423"/>
      <c r="BB55" s="423"/>
      <c r="BC55" s="423"/>
      <c r="BD55" s="424"/>
      <c r="BE55" s="407" t="s">
        <v>9</v>
      </c>
      <c r="BF55" s="408"/>
      <c r="BG55" s="408"/>
      <c r="BH55" s="408"/>
      <c r="BI55" s="408"/>
      <c r="BJ55" s="408"/>
      <c r="BK55" s="408"/>
      <c r="BL55" s="408"/>
      <c r="BM55" s="408"/>
      <c r="BN55" s="408"/>
      <c r="BO55" s="408"/>
      <c r="BP55" s="409"/>
      <c r="BQ55" s="416">
        <f>BQ54</f>
        <v>2100300</v>
      </c>
      <c r="BR55" s="417"/>
      <c r="BS55" s="417"/>
      <c r="BT55" s="417"/>
      <c r="BU55" s="417"/>
      <c r="BV55" s="417"/>
      <c r="BW55" s="417"/>
      <c r="BX55" s="417"/>
      <c r="BY55" s="417"/>
      <c r="BZ55" s="417"/>
      <c r="CA55" s="417"/>
      <c r="CB55" s="418"/>
      <c r="CG55" s="33">
        <f>2540000-BQ54</f>
        <v>439700</v>
      </c>
    </row>
    <row r="56" spans="1:85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85" s="31" customFormat="1" ht="10.199999999999999" x14ac:dyDescent="0.2">
      <c r="A57" s="474" t="s">
        <v>173</v>
      </c>
      <c r="B57" s="474"/>
      <c r="C57" s="474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474"/>
      <c r="Q57" s="474"/>
      <c r="R57" s="474"/>
      <c r="S57" s="474"/>
      <c r="T57" s="474"/>
      <c r="U57" s="474"/>
      <c r="V57" s="474"/>
      <c r="W57" s="474"/>
      <c r="X57" s="474"/>
      <c r="Y57" s="474"/>
      <c r="Z57" s="474"/>
      <c r="AA57" s="474"/>
      <c r="AB57" s="474"/>
      <c r="AC57" s="474"/>
      <c r="AD57" s="474"/>
      <c r="AE57" s="474"/>
      <c r="AF57" s="474"/>
      <c r="AG57" s="474"/>
      <c r="AH57" s="474"/>
      <c r="AI57" s="474"/>
      <c r="AJ57" s="474"/>
      <c r="AK57" s="474"/>
      <c r="AL57" s="474"/>
      <c r="AM57" s="474"/>
      <c r="AN57" s="474"/>
      <c r="AO57" s="474"/>
      <c r="AP57" s="474"/>
      <c r="AQ57" s="474"/>
      <c r="AR57" s="474"/>
      <c r="AS57" s="474"/>
      <c r="AT57" s="474"/>
      <c r="AU57" s="474"/>
      <c r="AV57" s="474"/>
      <c r="AW57" s="474"/>
      <c r="AX57" s="474"/>
      <c r="AY57" s="474"/>
      <c r="AZ57" s="474"/>
      <c r="BA57" s="474"/>
      <c r="BB57" s="474"/>
      <c r="BC57" s="474"/>
      <c r="BD57" s="474"/>
      <c r="BE57" s="474"/>
      <c r="BF57" s="474"/>
      <c r="BG57" s="474"/>
      <c r="BH57" s="474"/>
      <c r="BI57" s="474"/>
      <c r="BJ57" s="474"/>
      <c r="BK57" s="474"/>
      <c r="BL57" s="474"/>
      <c r="BM57" s="474"/>
      <c r="BN57" s="474"/>
      <c r="BO57" s="474"/>
      <c r="BP57" s="474"/>
      <c r="BQ57" s="474"/>
      <c r="BR57" s="474"/>
      <c r="BS57" s="474"/>
      <c r="BT57" s="474"/>
      <c r="BU57" s="474"/>
      <c r="BV57" s="474"/>
      <c r="BW57" s="474"/>
      <c r="BX57" s="474"/>
      <c r="BY57" s="474"/>
      <c r="BZ57" s="474"/>
      <c r="CA57" s="474"/>
      <c r="CB57" s="474"/>
    </row>
    <row r="58" spans="1:85" s="31" customFormat="1" ht="10.199999999999999" x14ac:dyDescent="0.2">
      <c r="A58" s="474"/>
      <c r="B58" s="474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474"/>
      <c r="AC58" s="474"/>
      <c r="AD58" s="474"/>
      <c r="AE58" s="474"/>
      <c r="AF58" s="474"/>
      <c r="AG58" s="474"/>
      <c r="AH58" s="474"/>
      <c r="AI58" s="474"/>
      <c r="AJ58" s="474"/>
      <c r="AK58" s="474"/>
      <c r="AL58" s="474"/>
      <c r="AM58" s="474"/>
      <c r="AN58" s="474"/>
      <c r="AO58" s="474"/>
      <c r="AP58" s="474"/>
      <c r="AQ58" s="474"/>
      <c r="AR58" s="474"/>
      <c r="AS58" s="474"/>
      <c r="AT58" s="474"/>
      <c r="AU58" s="474"/>
      <c r="AV58" s="474"/>
      <c r="AW58" s="474"/>
      <c r="AX58" s="474"/>
      <c r="AY58" s="474"/>
      <c r="AZ58" s="474"/>
      <c r="BA58" s="474"/>
      <c r="BB58" s="474"/>
      <c r="BC58" s="474"/>
      <c r="BD58" s="474"/>
      <c r="BE58" s="474"/>
      <c r="BF58" s="474"/>
      <c r="BG58" s="474"/>
      <c r="BH58" s="474"/>
      <c r="BI58" s="474"/>
      <c r="BJ58" s="474"/>
      <c r="BK58" s="474"/>
      <c r="BL58" s="474"/>
      <c r="BM58" s="474"/>
      <c r="BN58" s="474"/>
      <c r="BO58" s="474"/>
      <c r="BP58" s="474"/>
      <c r="BQ58" s="474"/>
      <c r="BR58" s="474"/>
      <c r="BS58" s="474"/>
      <c r="BT58" s="474"/>
      <c r="BU58" s="474"/>
      <c r="BV58" s="474"/>
      <c r="BW58" s="474"/>
      <c r="BX58" s="474"/>
      <c r="BY58" s="474"/>
      <c r="BZ58" s="474"/>
      <c r="CA58" s="474"/>
      <c r="CB58" s="474"/>
    </row>
    <row r="59" spans="1:85" s="31" customFormat="1" ht="10.199999999999999" x14ac:dyDescent="0.2">
      <c r="A59" s="474"/>
      <c r="B59" s="474"/>
      <c r="C59" s="474"/>
      <c r="D59" s="474"/>
      <c r="E59" s="474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4"/>
      <c r="T59" s="474"/>
      <c r="U59" s="474"/>
      <c r="V59" s="474"/>
      <c r="W59" s="474"/>
      <c r="X59" s="474"/>
      <c r="Y59" s="474"/>
      <c r="Z59" s="474"/>
      <c r="AA59" s="474"/>
      <c r="AB59" s="474"/>
      <c r="AC59" s="474"/>
      <c r="AD59" s="474"/>
      <c r="AE59" s="474"/>
      <c r="AF59" s="474"/>
      <c r="AG59" s="474"/>
      <c r="AH59" s="474"/>
      <c r="AI59" s="474"/>
      <c r="AJ59" s="474"/>
      <c r="AK59" s="474"/>
      <c r="AL59" s="474"/>
      <c r="AM59" s="474"/>
      <c r="AN59" s="474"/>
      <c r="AO59" s="474"/>
      <c r="AP59" s="474"/>
      <c r="AQ59" s="474"/>
      <c r="AR59" s="474"/>
      <c r="AS59" s="474"/>
      <c r="AT59" s="474"/>
      <c r="AU59" s="474"/>
      <c r="AV59" s="474"/>
      <c r="AW59" s="474"/>
      <c r="AX59" s="474"/>
      <c r="AY59" s="474"/>
      <c r="AZ59" s="474"/>
      <c r="BA59" s="474"/>
      <c r="BB59" s="474"/>
      <c r="BC59" s="474"/>
      <c r="BD59" s="474"/>
      <c r="BE59" s="474"/>
      <c r="BF59" s="474"/>
      <c r="BG59" s="474"/>
      <c r="BH59" s="474"/>
      <c r="BI59" s="474"/>
      <c r="BJ59" s="474"/>
      <c r="BK59" s="474"/>
      <c r="BL59" s="474"/>
      <c r="BM59" s="474"/>
      <c r="BN59" s="474"/>
      <c r="BO59" s="474"/>
      <c r="BP59" s="474"/>
      <c r="BQ59" s="474"/>
      <c r="BR59" s="474"/>
      <c r="BS59" s="474"/>
      <c r="BT59" s="474"/>
      <c r="BU59" s="474"/>
      <c r="BV59" s="474"/>
      <c r="BW59" s="474"/>
      <c r="BX59" s="474"/>
      <c r="BY59" s="474"/>
      <c r="BZ59" s="474"/>
      <c r="CA59" s="474"/>
      <c r="CB59" s="474"/>
    </row>
  </sheetData>
  <mergeCells count="190">
    <mergeCell ref="A4:D4"/>
    <mergeCell ref="E4:AI4"/>
    <mergeCell ref="AJ4:AW4"/>
    <mergeCell ref="AX4:BF4"/>
    <mergeCell ref="BG4:BO4"/>
    <mergeCell ref="BP4:CB4"/>
    <mergeCell ref="A1:CB1"/>
    <mergeCell ref="A3:D3"/>
    <mergeCell ref="E3:AI3"/>
    <mergeCell ref="AJ3:AW3"/>
    <mergeCell ref="AX3:BF3"/>
    <mergeCell ref="BG3:BO3"/>
    <mergeCell ref="BP3:CB3"/>
    <mergeCell ref="A6:D6"/>
    <mergeCell ref="E6:AI6"/>
    <mergeCell ref="AJ6:AW6"/>
    <mergeCell ref="AX6:BF6"/>
    <mergeCell ref="BG6:BO6"/>
    <mergeCell ref="BP6:CB6"/>
    <mergeCell ref="A5:D5"/>
    <mergeCell ref="E5:AI5"/>
    <mergeCell ref="AJ5:AW5"/>
    <mergeCell ref="AX5:BF5"/>
    <mergeCell ref="BG5:BO5"/>
    <mergeCell ref="BP5:CB5"/>
    <mergeCell ref="A8:D8"/>
    <mergeCell ref="E8:AI8"/>
    <mergeCell ref="AJ8:AW8"/>
    <mergeCell ref="AX8:BF8"/>
    <mergeCell ref="BG8:BO8"/>
    <mergeCell ref="BP8:CB8"/>
    <mergeCell ref="A7:D7"/>
    <mergeCell ref="E7:AI7"/>
    <mergeCell ref="AJ7:AW7"/>
    <mergeCell ref="AX7:BF7"/>
    <mergeCell ref="BG7:BO7"/>
    <mergeCell ref="BP7:CB7"/>
    <mergeCell ref="A10:D10"/>
    <mergeCell ref="E10:AI10"/>
    <mergeCell ref="AJ10:AW10"/>
    <mergeCell ref="AX10:BF10"/>
    <mergeCell ref="BG10:BO10"/>
    <mergeCell ref="BP10:CB10"/>
    <mergeCell ref="A9:D9"/>
    <mergeCell ref="E9:AI9"/>
    <mergeCell ref="AJ9:AW9"/>
    <mergeCell ref="AX9:BF9"/>
    <mergeCell ref="BG9:BO9"/>
    <mergeCell ref="BP9:CB9"/>
    <mergeCell ref="A15:D15"/>
    <mergeCell ref="E15:AI15"/>
    <mergeCell ref="AJ15:AT15"/>
    <mergeCell ref="AU15:BD15"/>
    <mergeCell ref="BE15:BO15"/>
    <mergeCell ref="BP15:CB15"/>
    <mergeCell ref="A12:CB12"/>
    <mergeCell ref="A14:D14"/>
    <mergeCell ref="E14:AI14"/>
    <mergeCell ref="AJ14:AT14"/>
    <mergeCell ref="AU14:BD14"/>
    <mergeCell ref="BE14:BO14"/>
    <mergeCell ref="BP14:CB14"/>
    <mergeCell ref="A17:D17"/>
    <mergeCell ref="E17:AI17"/>
    <mergeCell ref="AJ17:AT17"/>
    <mergeCell ref="AU17:BD17"/>
    <mergeCell ref="BE17:BO17"/>
    <mergeCell ref="BP17:CB17"/>
    <mergeCell ref="A16:D16"/>
    <mergeCell ref="E16:AI16"/>
    <mergeCell ref="AJ16:AT16"/>
    <mergeCell ref="AU16:BD16"/>
    <mergeCell ref="BE16:BO16"/>
    <mergeCell ref="BP16:CB16"/>
    <mergeCell ref="A19:D19"/>
    <mergeCell ref="E19:AI19"/>
    <mergeCell ref="AJ19:AT19"/>
    <mergeCell ref="AU19:BD19"/>
    <mergeCell ref="BE19:BO19"/>
    <mergeCell ref="BP19:CB19"/>
    <mergeCell ref="A18:D18"/>
    <mergeCell ref="E18:AI18"/>
    <mergeCell ref="AJ18:AT18"/>
    <mergeCell ref="AU18:BD18"/>
    <mergeCell ref="BE18:BO18"/>
    <mergeCell ref="BP18:CB18"/>
    <mergeCell ref="A21:D21"/>
    <mergeCell ref="E21:AI21"/>
    <mergeCell ref="AJ21:AT21"/>
    <mergeCell ref="AU21:BD21"/>
    <mergeCell ref="BE21:BO21"/>
    <mergeCell ref="BP21:CB21"/>
    <mergeCell ref="A20:D20"/>
    <mergeCell ref="E20:AI20"/>
    <mergeCell ref="AJ20:AT20"/>
    <mergeCell ref="AU20:BD20"/>
    <mergeCell ref="BE20:BO20"/>
    <mergeCell ref="BP20:CB20"/>
    <mergeCell ref="A24:CB24"/>
    <mergeCell ref="A25:CB25"/>
    <mergeCell ref="A26:CB26"/>
    <mergeCell ref="A28:D28"/>
    <mergeCell ref="E28:BD28"/>
    <mergeCell ref="BE28:BP28"/>
    <mergeCell ref="BQ28:CB28"/>
    <mergeCell ref="A22:D22"/>
    <mergeCell ref="E22:AI22"/>
    <mergeCell ref="AJ22:AT22"/>
    <mergeCell ref="AU22:BD22"/>
    <mergeCell ref="BE22:BO22"/>
    <mergeCell ref="BP22:CB22"/>
    <mergeCell ref="A31:D31"/>
    <mergeCell ref="E31:BD31"/>
    <mergeCell ref="BE31:BP31"/>
    <mergeCell ref="BQ31:CB31"/>
    <mergeCell ref="A32:D32"/>
    <mergeCell ref="E32:BD32"/>
    <mergeCell ref="BE32:BP32"/>
    <mergeCell ref="BQ32:CB32"/>
    <mergeCell ref="A29:D29"/>
    <mergeCell ref="E29:BD29"/>
    <mergeCell ref="BE29:BP29"/>
    <mergeCell ref="BQ29:CB29"/>
    <mergeCell ref="A30:D30"/>
    <mergeCell ref="E30:BD30"/>
    <mergeCell ref="BE30:BP30"/>
    <mergeCell ref="BQ30:CB30"/>
    <mergeCell ref="A33:D33"/>
    <mergeCell ref="E33:BD33"/>
    <mergeCell ref="BE33:BP33"/>
    <mergeCell ref="BQ33:CB33"/>
    <mergeCell ref="A34:D35"/>
    <mergeCell ref="E34:BD34"/>
    <mergeCell ref="BE34:BP35"/>
    <mergeCell ref="BQ34:CB35"/>
    <mergeCell ref="E35:BD35"/>
    <mergeCell ref="A36:D36"/>
    <mergeCell ref="E36:BD36"/>
    <mergeCell ref="BE36:BP36"/>
    <mergeCell ref="BQ36:CB36"/>
    <mergeCell ref="A37:D38"/>
    <mergeCell ref="E37:BD37"/>
    <mergeCell ref="BE37:BP38"/>
    <mergeCell ref="BQ37:CB38"/>
    <mergeCell ref="E38:BD38"/>
    <mergeCell ref="E43:BD43"/>
    <mergeCell ref="A44:D45"/>
    <mergeCell ref="E44:BD44"/>
    <mergeCell ref="BE44:BP45"/>
    <mergeCell ref="BQ44:CB45"/>
    <mergeCell ref="E45:BD45"/>
    <mergeCell ref="A39:D40"/>
    <mergeCell ref="E39:BD39"/>
    <mergeCell ref="BE39:BP40"/>
    <mergeCell ref="BQ39:CB40"/>
    <mergeCell ref="E40:BD40"/>
    <mergeCell ref="A41:D43"/>
    <mergeCell ref="E41:BD41"/>
    <mergeCell ref="BE41:BP43"/>
    <mergeCell ref="BQ41:CB43"/>
    <mergeCell ref="E42:BD42"/>
    <mergeCell ref="A46:D47"/>
    <mergeCell ref="E46:BD46"/>
    <mergeCell ref="BE46:BP47"/>
    <mergeCell ref="BQ46:CB47"/>
    <mergeCell ref="E47:BD47"/>
    <mergeCell ref="A48:D49"/>
    <mergeCell ref="E48:BD48"/>
    <mergeCell ref="BE48:BP49"/>
    <mergeCell ref="BQ48:CB49"/>
    <mergeCell ref="E49:BD49"/>
    <mergeCell ref="A50:D51"/>
    <mergeCell ref="E50:BD50"/>
    <mergeCell ref="BE50:BP51"/>
    <mergeCell ref="BQ50:CB51"/>
    <mergeCell ref="E51:BD51"/>
    <mergeCell ref="A52:D53"/>
    <mergeCell ref="E52:BD52"/>
    <mergeCell ref="BE52:BP53"/>
    <mergeCell ref="BQ52:CB53"/>
    <mergeCell ref="E53:BD53"/>
    <mergeCell ref="A57:CB59"/>
    <mergeCell ref="A54:D54"/>
    <mergeCell ref="E54:BD54"/>
    <mergeCell ref="BE54:BP54"/>
    <mergeCell ref="BQ54:CB54"/>
    <mergeCell ref="A55:D55"/>
    <mergeCell ref="E55:BD55"/>
    <mergeCell ref="BE55:BP55"/>
    <mergeCell ref="BQ55:CB55"/>
  </mergeCells>
  <pageMargins left="0.78740157480314965" right="0.39370078740157483" top="0.59055118110236227" bottom="0.39370078740157483" header="0.27559055118110237" footer="0.27559055118110237"/>
  <pageSetup paperSize="9" scale="89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B59"/>
  <sheetViews>
    <sheetView zoomScaleNormal="100" workbookViewId="0">
      <selection activeCell="A48" sqref="A48"/>
    </sheetView>
  </sheetViews>
  <sheetFormatPr defaultColWidth="1.109375" defaultRowHeight="13.2" x14ac:dyDescent="0.25"/>
  <cols>
    <col min="1" max="70" width="1.109375" style="26"/>
    <col min="71" max="71" width="1.109375" style="26" customWidth="1"/>
    <col min="72" max="86" width="1.109375" style="26"/>
    <col min="87" max="87" width="10.44140625" style="26" customWidth="1"/>
    <col min="88" max="342" width="1.109375" style="26"/>
    <col min="343" max="343" width="10.44140625" style="26" customWidth="1"/>
    <col min="344" max="598" width="1.109375" style="26"/>
    <col min="599" max="599" width="10.44140625" style="26" customWidth="1"/>
    <col min="600" max="854" width="1.109375" style="26"/>
    <col min="855" max="855" width="10.44140625" style="26" customWidth="1"/>
    <col min="856" max="1110" width="1.109375" style="26"/>
    <col min="1111" max="1111" width="10.44140625" style="26" customWidth="1"/>
    <col min="1112" max="1366" width="1.109375" style="26"/>
    <col min="1367" max="1367" width="10.44140625" style="26" customWidth="1"/>
    <col min="1368" max="1622" width="1.109375" style="26"/>
    <col min="1623" max="1623" width="10.44140625" style="26" customWidth="1"/>
    <col min="1624" max="1878" width="1.109375" style="26"/>
    <col min="1879" max="1879" width="10.44140625" style="26" customWidth="1"/>
    <col min="1880" max="2134" width="1.109375" style="26"/>
    <col min="2135" max="2135" width="10.44140625" style="26" customWidth="1"/>
    <col min="2136" max="2390" width="1.109375" style="26"/>
    <col min="2391" max="2391" width="10.44140625" style="26" customWidth="1"/>
    <col min="2392" max="2646" width="1.109375" style="26"/>
    <col min="2647" max="2647" width="10.44140625" style="26" customWidth="1"/>
    <col min="2648" max="2902" width="1.109375" style="26"/>
    <col min="2903" max="2903" width="10.44140625" style="26" customWidth="1"/>
    <col min="2904" max="3158" width="1.109375" style="26"/>
    <col min="3159" max="3159" width="10.44140625" style="26" customWidth="1"/>
    <col min="3160" max="3414" width="1.109375" style="26"/>
    <col min="3415" max="3415" width="10.44140625" style="26" customWidth="1"/>
    <col min="3416" max="3670" width="1.109375" style="26"/>
    <col min="3671" max="3671" width="10.44140625" style="26" customWidth="1"/>
    <col min="3672" max="3926" width="1.109375" style="26"/>
    <col min="3927" max="3927" width="10.44140625" style="26" customWidth="1"/>
    <col min="3928" max="4182" width="1.109375" style="26"/>
    <col min="4183" max="4183" width="10.44140625" style="26" customWidth="1"/>
    <col min="4184" max="4438" width="1.109375" style="26"/>
    <col min="4439" max="4439" width="10.44140625" style="26" customWidth="1"/>
    <col min="4440" max="4694" width="1.109375" style="26"/>
    <col min="4695" max="4695" width="10.44140625" style="26" customWidth="1"/>
    <col min="4696" max="4950" width="1.109375" style="26"/>
    <col min="4951" max="4951" width="10.44140625" style="26" customWidth="1"/>
    <col min="4952" max="5206" width="1.109375" style="26"/>
    <col min="5207" max="5207" width="10.44140625" style="26" customWidth="1"/>
    <col min="5208" max="5462" width="1.109375" style="26"/>
    <col min="5463" max="5463" width="10.44140625" style="26" customWidth="1"/>
    <col min="5464" max="5718" width="1.109375" style="26"/>
    <col min="5719" max="5719" width="10.44140625" style="26" customWidth="1"/>
    <col min="5720" max="5974" width="1.109375" style="26"/>
    <col min="5975" max="5975" width="10.44140625" style="26" customWidth="1"/>
    <col min="5976" max="6230" width="1.109375" style="26"/>
    <col min="6231" max="6231" width="10.44140625" style="26" customWidth="1"/>
    <col min="6232" max="6486" width="1.109375" style="26"/>
    <col min="6487" max="6487" width="10.44140625" style="26" customWidth="1"/>
    <col min="6488" max="6742" width="1.109375" style="26"/>
    <col min="6743" max="6743" width="10.44140625" style="26" customWidth="1"/>
    <col min="6744" max="6998" width="1.109375" style="26"/>
    <col min="6999" max="6999" width="10.44140625" style="26" customWidth="1"/>
    <col min="7000" max="7254" width="1.109375" style="26"/>
    <col min="7255" max="7255" width="10.44140625" style="26" customWidth="1"/>
    <col min="7256" max="7510" width="1.109375" style="26"/>
    <col min="7511" max="7511" width="10.44140625" style="26" customWidth="1"/>
    <col min="7512" max="7766" width="1.109375" style="26"/>
    <col min="7767" max="7767" width="10.44140625" style="26" customWidth="1"/>
    <col min="7768" max="8022" width="1.109375" style="26"/>
    <col min="8023" max="8023" width="10.44140625" style="26" customWidth="1"/>
    <col min="8024" max="8278" width="1.109375" style="26"/>
    <col min="8279" max="8279" width="10.44140625" style="26" customWidth="1"/>
    <col min="8280" max="8534" width="1.109375" style="26"/>
    <col min="8535" max="8535" width="10.44140625" style="26" customWidth="1"/>
    <col min="8536" max="8790" width="1.109375" style="26"/>
    <col min="8791" max="8791" width="10.44140625" style="26" customWidth="1"/>
    <col min="8792" max="9046" width="1.109375" style="26"/>
    <col min="9047" max="9047" width="10.44140625" style="26" customWidth="1"/>
    <col min="9048" max="9302" width="1.109375" style="26"/>
    <col min="9303" max="9303" width="10.44140625" style="26" customWidth="1"/>
    <col min="9304" max="9558" width="1.109375" style="26"/>
    <col min="9559" max="9559" width="10.44140625" style="26" customWidth="1"/>
    <col min="9560" max="9814" width="1.109375" style="26"/>
    <col min="9815" max="9815" width="10.44140625" style="26" customWidth="1"/>
    <col min="9816" max="10070" width="1.109375" style="26"/>
    <col min="10071" max="10071" width="10.44140625" style="26" customWidth="1"/>
    <col min="10072" max="10326" width="1.109375" style="26"/>
    <col min="10327" max="10327" width="10.44140625" style="26" customWidth="1"/>
    <col min="10328" max="10582" width="1.109375" style="26"/>
    <col min="10583" max="10583" width="10.44140625" style="26" customWidth="1"/>
    <col min="10584" max="10838" width="1.109375" style="26"/>
    <col min="10839" max="10839" width="10.44140625" style="26" customWidth="1"/>
    <col min="10840" max="11094" width="1.109375" style="26"/>
    <col min="11095" max="11095" width="10.44140625" style="26" customWidth="1"/>
    <col min="11096" max="11350" width="1.109375" style="26"/>
    <col min="11351" max="11351" width="10.44140625" style="26" customWidth="1"/>
    <col min="11352" max="11606" width="1.109375" style="26"/>
    <col min="11607" max="11607" width="10.44140625" style="26" customWidth="1"/>
    <col min="11608" max="11862" width="1.109375" style="26"/>
    <col min="11863" max="11863" width="10.44140625" style="26" customWidth="1"/>
    <col min="11864" max="12118" width="1.109375" style="26"/>
    <col min="12119" max="12119" width="10.44140625" style="26" customWidth="1"/>
    <col min="12120" max="12374" width="1.109375" style="26"/>
    <col min="12375" max="12375" width="10.44140625" style="26" customWidth="1"/>
    <col min="12376" max="12630" width="1.109375" style="26"/>
    <col min="12631" max="12631" width="10.44140625" style="26" customWidth="1"/>
    <col min="12632" max="12886" width="1.109375" style="26"/>
    <col min="12887" max="12887" width="10.44140625" style="26" customWidth="1"/>
    <col min="12888" max="13142" width="1.109375" style="26"/>
    <col min="13143" max="13143" width="10.44140625" style="26" customWidth="1"/>
    <col min="13144" max="13398" width="1.109375" style="26"/>
    <col min="13399" max="13399" width="10.44140625" style="26" customWidth="1"/>
    <col min="13400" max="13654" width="1.109375" style="26"/>
    <col min="13655" max="13655" width="10.44140625" style="26" customWidth="1"/>
    <col min="13656" max="13910" width="1.109375" style="26"/>
    <col min="13911" max="13911" width="10.44140625" style="26" customWidth="1"/>
    <col min="13912" max="14166" width="1.109375" style="26"/>
    <col min="14167" max="14167" width="10.44140625" style="26" customWidth="1"/>
    <col min="14168" max="14422" width="1.109375" style="26"/>
    <col min="14423" max="14423" width="10.44140625" style="26" customWidth="1"/>
    <col min="14424" max="14678" width="1.109375" style="26"/>
    <col min="14679" max="14679" width="10.44140625" style="26" customWidth="1"/>
    <col min="14680" max="14934" width="1.109375" style="26"/>
    <col min="14935" max="14935" width="10.44140625" style="26" customWidth="1"/>
    <col min="14936" max="15190" width="1.109375" style="26"/>
    <col min="15191" max="15191" width="10.44140625" style="26" customWidth="1"/>
    <col min="15192" max="15446" width="1.109375" style="26"/>
    <col min="15447" max="15447" width="10.44140625" style="26" customWidth="1"/>
    <col min="15448" max="15702" width="1.109375" style="26"/>
    <col min="15703" max="15703" width="10.44140625" style="26" customWidth="1"/>
    <col min="15704" max="15958" width="1.109375" style="26"/>
    <col min="15959" max="15959" width="10.44140625" style="26" customWidth="1"/>
    <col min="15960" max="16214" width="1.109375" style="26"/>
    <col min="16215" max="16215" width="10.44140625" style="26" customWidth="1"/>
    <col min="16216" max="16384" width="1.109375" style="26"/>
  </cols>
  <sheetData>
    <row r="1" spans="1:80" s="23" customFormat="1" ht="30" customHeight="1" x14ac:dyDescent="0.3">
      <c r="A1" s="428" t="s">
        <v>501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8"/>
      <c r="BP1" s="428"/>
      <c r="BQ1" s="428"/>
      <c r="BR1" s="428"/>
      <c r="BS1" s="428"/>
      <c r="BT1" s="428"/>
      <c r="BU1" s="428"/>
      <c r="BV1" s="428"/>
      <c r="BW1" s="428"/>
      <c r="BX1" s="428"/>
      <c r="BY1" s="428"/>
      <c r="BZ1" s="428"/>
      <c r="CA1" s="428"/>
      <c r="CB1" s="428"/>
    </row>
    <row r="2" spans="1:80" s="25" customFormat="1" ht="7.8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</row>
    <row r="3" spans="1:80" s="23" customFormat="1" ht="15.6" x14ac:dyDescent="0.3">
      <c r="A3" s="23" t="s">
        <v>174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  <c r="BL3" s="390"/>
      <c r="BM3" s="390"/>
      <c r="BN3" s="390"/>
      <c r="BO3" s="390"/>
      <c r="BP3" s="390"/>
      <c r="BQ3" s="390"/>
      <c r="BR3" s="390"/>
      <c r="BS3" s="390"/>
      <c r="BT3" s="390"/>
      <c r="BU3" s="390"/>
      <c r="BV3" s="390"/>
      <c r="BW3" s="390"/>
      <c r="BX3" s="390"/>
      <c r="BY3" s="390"/>
      <c r="BZ3" s="390"/>
      <c r="CA3" s="390"/>
      <c r="CB3" s="390"/>
    </row>
    <row r="4" spans="1:80" s="25" customFormat="1" ht="7.8" x14ac:dyDescent="0.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</row>
    <row r="5" spans="1:80" s="23" customFormat="1" ht="15.6" x14ac:dyDescent="0.3">
      <c r="A5" s="23" t="s">
        <v>85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BF5" s="391"/>
      <c r="BG5" s="391"/>
      <c r="BH5" s="391"/>
      <c r="BI5" s="391"/>
      <c r="BJ5" s="391"/>
      <c r="BK5" s="391"/>
      <c r="BL5" s="391"/>
      <c r="BM5" s="391"/>
      <c r="BN5" s="391"/>
      <c r="BO5" s="391"/>
      <c r="BP5" s="391"/>
      <c r="BQ5" s="391"/>
      <c r="BR5" s="391"/>
      <c r="BS5" s="391"/>
      <c r="BT5" s="391"/>
      <c r="BU5" s="391"/>
      <c r="BV5" s="391"/>
      <c r="BW5" s="391"/>
      <c r="BX5" s="391"/>
      <c r="BY5" s="391"/>
      <c r="BZ5" s="391"/>
      <c r="CA5" s="391"/>
      <c r="CB5" s="391"/>
    </row>
    <row r="7" spans="1:80" x14ac:dyDescent="0.25">
      <c r="A7" s="386" t="s">
        <v>88</v>
      </c>
      <c r="B7" s="387"/>
      <c r="C7" s="387"/>
      <c r="D7" s="388"/>
      <c r="E7" s="386" t="s">
        <v>0</v>
      </c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7"/>
      <c r="AK7" s="387"/>
      <c r="AL7" s="387"/>
      <c r="AM7" s="388"/>
      <c r="AN7" s="386" t="s">
        <v>175</v>
      </c>
      <c r="AO7" s="387"/>
      <c r="AP7" s="387"/>
      <c r="AQ7" s="387"/>
      <c r="AR7" s="387"/>
      <c r="AS7" s="387"/>
      <c r="AT7" s="387"/>
      <c r="AU7" s="387"/>
      <c r="AV7" s="387"/>
      <c r="AW7" s="387"/>
      <c r="AX7" s="387"/>
      <c r="AY7" s="387"/>
      <c r="AZ7" s="387"/>
      <c r="BA7" s="388"/>
      <c r="BB7" s="386" t="s">
        <v>124</v>
      </c>
      <c r="BC7" s="387"/>
      <c r="BD7" s="387"/>
      <c r="BE7" s="387"/>
      <c r="BF7" s="387"/>
      <c r="BG7" s="387"/>
      <c r="BH7" s="387"/>
      <c r="BI7" s="387"/>
      <c r="BJ7" s="387"/>
      <c r="BK7" s="387"/>
      <c r="BL7" s="387"/>
      <c r="BM7" s="388"/>
      <c r="BN7" s="386" t="s">
        <v>176</v>
      </c>
      <c r="BO7" s="387"/>
      <c r="BP7" s="387"/>
      <c r="BQ7" s="387"/>
      <c r="BR7" s="387"/>
      <c r="BS7" s="387"/>
      <c r="BT7" s="387"/>
      <c r="BU7" s="387"/>
      <c r="BV7" s="387"/>
      <c r="BW7" s="387"/>
      <c r="BX7" s="387"/>
      <c r="BY7" s="387"/>
      <c r="BZ7" s="387"/>
      <c r="CA7" s="387"/>
      <c r="CB7" s="388"/>
    </row>
    <row r="8" spans="1:80" x14ac:dyDescent="0.25">
      <c r="A8" s="383" t="s">
        <v>95</v>
      </c>
      <c r="B8" s="384"/>
      <c r="C8" s="384"/>
      <c r="D8" s="385"/>
      <c r="E8" s="383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5"/>
      <c r="AN8" s="383" t="s">
        <v>177</v>
      </c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5"/>
      <c r="BB8" s="383" t="s">
        <v>134</v>
      </c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5"/>
      <c r="BN8" s="383" t="s">
        <v>178</v>
      </c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385"/>
    </row>
    <row r="9" spans="1:80" x14ac:dyDescent="0.25">
      <c r="A9" s="383"/>
      <c r="B9" s="384"/>
      <c r="C9" s="384"/>
      <c r="D9" s="385"/>
      <c r="E9" s="383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5"/>
      <c r="AN9" s="383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5"/>
      <c r="BB9" s="383"/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5"/>
      <c r="BN9" s="383" t="s">
        <v>179</v>
      </c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5"/>
    </row>
    <row r="10" spans="1:80" x14ac:dyDescent="0.25">
      <c r="A10" s="392">
        <v>1</v>
      </c>
      <c r="B10" s="393"/>
      <c r="C10" s="393"/>
      <c r="D10" s="394"/>
      <c r="E10" s="392">
        <v>2</v>
      </c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3"/>
      <c r="AK10" s="393"/>
      <c r="AL10" s="393"/>
      <c r="AM10" s="394"/>
      <c r="AN10" s="392">
        <v>3</v>
      </c>
      <c r="AO10" s="393"/>
      <c r="AP10" s="393"/>
      <c r="AQ10" s="393"/>
      <c r="AR10" s="393"/>
      <c r="AS10" s="393"/>
      <c r="AT10" s="393"/>
      <c r="AU10" s="393"/>
      <c r="AV10" s="393"/>
      <c r="AW10" s="393"/>
      <c r="AX10" s="393"/>
      <c r="AY10" s="393"/>
      <c r="AZ10" s="393"/>
      <c r="BA10" s="394"/>
      <c r="BB10" s="392">
        <v>4</v>
      </c>
      <c r="BC10" s="393"/>
      <c r="BD10" s="393"/>
      <c r="BE10" s="393"/>
      <c r="BF10" s="393"/>
      <c r="BG10" s="393"/>
      <c r="BH10" s="393"/>
      <c r="BI10" s="393"/>
      <c r="BJ10" s="393"/>
      <c r="BK10" s="393"/>
      <c r="BL10" s="393"/>
      <c r="BM10" s="394"/>
      <c r="BN10" s="392">
        <v>5</v>
      </c>
      <c r="BO10" s="393"/>
      <c r="BP10" s="393"/>
      <c r="BQ10" s="393"/>
      <c r="BR10" s="393"/>
      <c r="BS10" s="393"/>
      <c r="BT10" s="393"/>
      <c r="BU10" s="393"/>
      <c r="BV10" s="393"/>
      <c r="BW10" s="393"/>
      <c r="BX10" s="393"/>
      <c r="BY10" s="393"/>
      <c r="BZ10" s="393"/>
      <c r="CA10" s="393"/>
      <c r="CB10" s="394"/>
    </row>
    <row r="11" spans="1:80" ht="64.5" customHeight="1" x14ac:dyDescent="0.25">
      <c r="A11" s="407">
        <v>1</v>
      </c>
      <c r="B11" s="408"/>
      <c r="C11" s="408"/>
      <c r="D11" s="409"/>
      <c r="E11" s="395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7"/>
      <c r="AN11" s="492"/>
      <c r="AO11" s="493"/>
      <c r="AP11" s="493"/>
      <c r="AQ11" s="493"/>
      <c r="AR11" s="493"/>
      <c r="AS11" s="493"/>
      <c r="AT11" s="493"/>
      <c r="AU11" s="493"/>
      <c r="AV11" s="493"/>
      <c r="AW11" s="493"/>
      <c r="AX11" s="493"/>
      <c r="AY11" s="493"/>
      <c r="AZ11" s="493"/>
      <c r="BA11" s="494"/>
      <c r="BB11" s="407">
        <v>3</v>
      </c>
      <c r="BC11" s="408"/>
      <c r="BD11" s="408"/>
      <c r="BE11" s="408"/>
      <c r="BF11" s="408"/>
      <c r="BG11" s="408"/>
      <c r="BH11" s="408"/>
      <c r="BI11" s="408"/>
      <c r="BJ11" s="408"/>
      <c r="BK11" s="408"/>
      <c r="BL11" s="408"/>
      <c r="BM11" s="409"/>
      <c r="BN11" s="492">
        <f>AN11*BB11</f>
        <v>0</v>
      </c>
      <c r="BO11" s="493"/>
      <c r="BP11" s="493"/>
      <c r="BQ11" s="493"/>
      <c r="BR11" s="493"/>
      <c r="BS11" s="493"/>
      <c r="BT11" s="493"/>
      <c r="BU11" s="493"/>
      <c r="BV11" s="493"/>
      <c r="BW11" s="493"/>
      <c r="BX11" s="493"/>
      <c r="BY11" s="493"/>
      <c r="BZ11" s="493"/>
      <c r="CA11" s="493"/>
      <c r="CB11" s="494"/>
    </row>
    <row r="12" spans="1:80" x14ac:dyDescent="0.25">
      <c r="A12" s="432"/>
      <c r="B12" s="433"/>
      <c r="C12" s="433"/>
      <c r="D12" s="434"/>
      <c r="E12" s="413" t="s">
        <v>120</v>
      </c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5"/>
      <c r="AN12" s="425" t="s">
        <v>9</v>
      </c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7"/>
      <c r="BB12" s="407" t="s">
        <v>9</v>
      </c>
      <c r="BC12" s="408"/>
      <c r="BD12" s="408"/>
      <c r="BE12" s="408"/>
      <c r="BF12" s="408"/>
      <c r="BG12" s="408"/>
      <c r="BH12" s="408"/>
      <c r="BI12" s="408"/>
      <c r="BJ12" s="408"/>
      <c r="BK12" s="408"/>
      <c r="BL12" s="408"/>
      <c r="BM12" s="409"/>
      <c r="BN12" s="492">
        <f>BN11</f>
        <v>0</v>
      </c>
      <c r="BO12" s="493"/>
      <c r="BP12" s="493"/>
      <c r="BQ12" s="493"/>
      <c r="BR12" s="493"/>
      <c r="BS12" s="493"/>
      <c r="BT12" s="493"/>
      <c r="BU12" s="493"/>
      <c r="BV12" s="493"/>
      <c r="BW12" s="493"/>
      <c r="BX12" s="493"/>
      <c r="BY12" s="493"/>
      <c r="BZ12" s="493"/>
      <c r="CA12" s="493"/>
      <c r="CB12" s="494"/>
    </row>
    <row r="13" spans="1:80" x14ac:dyDescent="0.25">
      <c r="A13" s="432"/>
      <c r="B13" s="433"/>
      <c r="C13" s="433"/>
      <c r="D13" s="434"/>
      <c r="E13" s="413" t="s">
        <v>121</v>
      </c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5"/>
      <c r="AN13" s="425" t="s">
        <v>9</v>
      </c>
      <c r="AO13" s="426"/>
      <c r="AP13" s="426"/>
      <c r="AQ13" s="426"/>
      <c r="AR13" s="426"/>
      <c r="AS13" s="426"/>
      <c r="AT13" s="426"/>
      <c r="AU13" s="426"/>
      <c r="AV13" s="426"/>
      <c r="AW13" s="426"/>
      <c r="AX13" s="426"/>
      <c r="AY13" s="426"/>
      <c r="AZ13" s="426"/>
      <c r="BA13" s="427"/>
      <c r="BB13" s="407" t="s">
        <v>9</v>
      </c>
      <c r="BC13" s="408"/>
      <c r="BD13" s="408"/>
      <c r="BE13" s="408"/>
      <c r="BF13" s="408"/>
      <c r="BG13" s="408"/>
      <c r="BH13" s="408"/>
      <c r="BI13" s="408"/>
      <c r="BJ13" s="408"/>
      <c r="BK13" s="408"/>
      <c r="BL13" s="408"/>
      <c r="BM13" s="409"/>
      <c r="BN13" s="498"/>
      <c r="BO13" s="499"/>
      <c r="BP13" s="499"/>
      <c r="BQ13" s="499"/>
      <c r="BR13" s="499"/>
      <c r="BS13" s="499"/>
      <c r="BT13" s="499"/>
      <c r="BU13" s="499"/>
      <c r="BV13" s="499"/>
      <c r="BW13" s="499"/>
      <c r="BX13" s="499"/>
      <c r="BY13" s="499"/>
      <c r="BZ13" s="499"/>
      <c r="CA13" s="499"/>
      <c r="CB13" s="500"/>
    </row>
    <row r="14" spans="1:80" s="23" customFormat="1" ht="33" customHeight="1" x14ac:dyDescent="0.3">
      <c r="A14" s="495" t="s">
        <v>502</v>
      </c>
      <c r="B14" s="495"/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5"/>
      <c r="AL14" s="495"/>
      <c r="AM14" s="495"/>
      <c r="AN14" s="495"/>
      <c r="AO14" s="495"/>
      <c r="AP14" s="495"/>
      <c r="AQ14" s="495"/>
      <c r="AR14" s="495"/>
      <c r="AS14" s="495"/>
      <c r="AT14" s="495"/>
      <c r="AU14" s="495"/>
      <c r="AV14" s="495"/>
      <c r="AW14" s="495"/>
      <c r="AX14" s="495"/>
      <c r="AY14" s="495"/>
      <c r="AZ14" s="495"/>
      <c r="BA14" s="495"/>
      <c r="BB14" s="495"/>
      <c r="BC14" s="495"/>
      <c r="BD14" s="495"/>
      <c r="BE14" s="495"/>
      <c r="BF14" s="495"/>
      <c r="BG14" s="495"/>
      <c r="BH14" s="495"/>
      <c r="BI14" s="495"/>
      <c r="BJ14" s="495"/>
      <c r="BK14" s="495"/>
      <c r="BL14" s="495"/>
      <c r="BM14" s="495"/>
      <c r="BN14" s="495"/>
      <c r="BO14" s="495"/>
      <c r="BP14" s="495"/>
      <c r="BQ14" s="495"/>
      <c r="BR14" s="495"/>
      <c r="BS14" s="495"/>
      <c r="BT14" s="495"/>
      <c r="BU14" s="495"/>
      <c r="BV14" s="495"/>
      <c r="BW14" s="495"/>
      <c r="BX14" s="495"/>
      <c r="BY14" s="495"/>
      <c r="BZ14" s="495"/>
      <c r="CA14" s="495"/>
      <c r="CB14" s="495"/>
    </row>
    <row r="15" spans="1:80" s="25" customFormat="1" ht="7.8" x14ac:dyDescent="0.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</row>
    <row r="16" spans="1:80" s="23" customFormat="1" ht="15.6" x14ac:dyDescent="0.3">
      <c r="A16" s="23" t="s">
        <v>174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390" t="s">
        <v>180</v>
      </c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0"/>
      <c r="AG16" s="390"/>
      <c r="AH16" s="390"/>
      <c r="AI16" s="390"/>
      <c r="AJ16" s="390"/>
      <c r="AK16" s="390"/>
      <c r="AL16" s="390"/>
      <c r="AM16" s="390"/>
      <c r="AN16" s="390"/>
      <c r="AO16" s="390"/>
      <c r="AP16" s="390"/>
      <c r="AQ16" s="390"/>
      <c r="AR16" s="390"/>
      <c r="AS16" s="390"/>
      <c r="AT16" s="390"/>
      <c r="AU16" s="390"/>
      <c r="AV16" s="390"/>
      <c r="AW16" s="390"/>
      <c r="AX16" s="390"/>
      <c r="AY16" s="390"/>
      <c r="AZ16" s="390"/>
      <c r="BA16" s="390"/>
      <c r="BB16" s="390"/>
      <c r="BC16" s="390"/>
      <c r="BD16" s="390"/>
      <c r="BE16" s="390"/>
      <c r="BF16" s="390"/>
      <c r="BG16" s="390"/>
      <c r="BH16" s="390"/>
      <c r="BI16" s="390"/>
      <c r="BJ16" s="390"/>
      <c r="BK16" s="390"/>
      <c r="BL16" s="390"/>
      <c r="BM16" s="390"/>
      <c r="BN16" s="390"/>
      <c r="BO16" s="390"/>
      <c r="BP16" s="390"/>
      <c r="BQ16" s="390"/>
      <c r="BR16" s="390"/>
      <c r="BS16" s="390"/>
      <c r="BT16" s="390"/>
      <c r="BU16" s="390"/>
      <c r="BV16" s="390"/>
      <c r="BW16" s="390"/>
      <c r="BX16" s="390"/>
      <c r="BY16" s="390"/>
      <c r="BZ16" s="390"/>
      <c r="CA16" s="390"/>
      <c r="CB16" s="390"/>
    </row>
    <row r="17" spans="1:80" s="25" customFormat="1" ht="7.8" x14ac:dyDescent="0.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</row>
    <row r="18" spans="1:80" s="23" customFormat="1" ht="29.25" customHeight="1" x14ac:dyDescent="0.3">
      <c r="A18" s="23" t="s">
        <v>85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496" t="s">
        <v>86</v>
      </c>
      <c r="AI18" s="497"/>
      <c r="AJ18" s="497"/>
      <c r="AK18" s="497"/>
      <c r="AL18" s="497"/>
      <c r="AM18" s="497"/>
      <c r="AN18" s="497"/>
      <c r="AO18" s="497"/>
      <c r="AP18" s="497"/>
      <c r="AQ18" s="497"/>
      <c r="AR18" s="497"/>
      <c r="AS18" s="497"/>
      <c r="AT18" s="497"/>
      <c r="AU18" s="497"/>
      <c r="AV18" s="497"/>
      <c r="AW18" s="497"/>
      <c r="AX18" s="497"/>
      <c r="AY18" s="497"/>
      <c r="AZ18" s="497"/>
      <c r="BA18" s="497"/>
      <c r="BB18" s="497"/>
      <c r="BC18" s="497"/>
      <c r="BD18" s="497"/>
      <c r="BE18" s="497"/>
      <c r="BF18" s="497"/>
      <c r="BG18" s="497"/>
      <c r="BH18" s="497"/>
      <c r="BI18" s="497"/>
      <c r="BJ18" s="497"/>
      <c r="BK18" s="497"/>
      <c r="BL18" s="497"/>
      <c r="BM18" s="497"/>
      <c r="BN18" s="497"/>
      <c r="BO18" s="497"/>
      <c r="BP18" s="497"/>
      <c r="BQ18" s="497"/>
      <c r="BR18" s="497"/>
      <c r="BS18" s="497"/>
      <c r="BT18" s="497"/>
      <c r="BU18" s="497"/>
      <c r="BV18" s="497"/>
      <c r="BW18" s="497"/>
      <c r="BX18" s="497"/>
      <c r="BY18" s="497"/>
      <c r="BZ18" s="497"/>
      <c r="CA18" s="497"/>
      <c r="CB18" s="497"/>
    </row>
    <row r="20" spans="1:80" x14ac:dyDescent="0.25">
      <c r="A20" s="386" t="s">
        <v>88</v>
      </c>
      <c r="B20" s="387"/>
      <c r="C20" s="387"/>
      <c r="D20" s="388"/>
      <c r="E20" s="386" t="s">
        <v>122</v>
      </c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8"/>
      <c r="AN20" s="386" t="s">
        <v>181</v>
      </c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8"/>
      <c r="BB20" s="386" t="s">
        <v>182</v>
      </c>
      <c r="BC20" s="387"/>
      <c r="BD20" s="387"/>
      <c r="BE20" s="387"/>
      <c r="BF20" s="387"/>
      <c r="BG20" s="387"/>
      <c r="BH20" s="387"/>
      <c r="BI20" s="388"/>
      <c r="BJ20" s="386" t="s">
        <v>183</v>
      </c>
      <c r="BK20" s="387"/>
      <c r="BL20" s="387"/>
      <c r="BM20" s="387"/>
      <c r="BN20" s="387"/>
      <c r="BO20" s="387"/>
      <c r="BP20" s="387"/>
      <c r="BQ20" s="387"/>
      <c r="BR20" s="387"/>
      <c r="BS20" s="387"/>
      <c r="BT20" s="387"/>
      <c r="BU20" s="387"/>
      <c r="BV20" s="387"/>
      <c r="BW20" s="387"/>
      <c r="BX20" s="387"/>
      <c r="BY20" s="387"/>
      <c r="BZ20" s="387"/>
      <c r="CA20" s="387"/>
      <c r="CB20" s="388"/>
    </row>
    <row r="21" spans="1:80" x14ac:dyDescent="0.25">
      <c r="A21" s="383" t="s">
        <v>95</v>
      </c>
      <c r="B21" s="384"/>
      <c r="C21" s="384"/>
      <c r="D21" s="385"/>
      <c r="E21" s="383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5"/>
      <c r="AN21" s="383" t="s">
        <v>184</v>
      </c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5"/>
      <c r="BB21" s="383" t="s">
        <v>185</v>
      </c>
      <c r="BC21" s="384"/>
      <c r="BD21" s="384"/>
      <c r="BE21" s="384"/>
      <c r="BF21" s="384"/>
      <c r="BG21" s="384"/>
      <c r="BH21" s="384"/>
      <c r="BI21" s="385"/>
      <c r="BJ21" s="383" t="s">
        <v>186</v>
      </c>
      <c r="BK21" s="384"/>
      <c r="BL21" s="384"/>
      <c r="BM21" s="384"/>
      <c r="BN21" s="384"/>
      <c r="BO21" s="384"/>
      <c r="BP21" s="384"/>
      <c r="BQ21" s="384"/>
      <c r="BR21" s="384"/>
      <c r="BS21" s="384"/>
      <c r="BT21" s="384"/>
      <c r="BU21" s="384"/>
      <c r="BV21" s="384"/>
      <c r="BW21" s="384"/>
      <c r="BX21" s="384"/>
      <c r="BY21" s="384"/>
      <c r="BZ21" s="384"/>
      <c r="CA21" s="384"/>
      <c r="CB21" s="385"/>
    </row>
    <row r="22" spans="1:80" x14ac:dyDescent="0.25">
      <c r="A22" s="383"/>
      <c r="B22" s="384"/>
      <c r="C22" s="384"/>
      <c r="D22" s="385"/>
      <c r="E22" s="383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5"/>
      <c r="AN22" s="383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5"/>
      <c r="BB22" s="383"/>
      <c r="BC22" s="384"/>
      <c r="BD22" s="384"/>
      <c r="BE22" s="384"/>
      <c r="BF22" s="384"/>
      <c r="BG22" s="384"/>
      <c r="BH22" s="384"/>
      <c r="BI22" s="385"/>
      <c r="BJ22" s="383" t="s">
        <v>187</v>
      </c>
      <c r="BK22" s="384"/>
      <c r="BL22" s="384"/>
      <c r="BM22" s="384"/>
      <c r="BN22" s="384"/>
      <c r="BO22" s="384"/>
      <c r="BP22" s="384"/>
      <c r="BQ22" s="384"/>
      <c r="BR22" s="384"/>
      <c r="BS22" s="384"/>
      <c r="BT22" s="384"/>
      <c r="BU22" s="384"/>
      <c r="BV22" s="384"/>
      <c r="BW22" s="384"/>
      <c r="BX22" s="384"/>
      <c r="BY22" s="384"/>
      <c r="BZ22" s="384"/>
      <c r="CA22" s="384"/>
      <c r="CB22" s="385"/>
    </row>
    <row r="23" spans="1:80" x14ac:dyDescent="0.25">
      <c r="A23" s="383"/>
      <c r="B23" s="384"/>
      <c r="C23" s="384"/>
      <c r="D23" s="385"/>
      <c r="E23" s="383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5"/>
      <c r="AN23" s="383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5"/>
      <c r="BB23" s="383"/>
      <c r="BC23" s="384"/>
      <c r="BD23" s="384"/>
      <c r="BE23" s="384"/>
      <c r="BF23" s="384"/>
      <c r="BG23" s="384"/>
      <c r="BH23" s="384"/>
      <c r="BI23" s="385"/>
      <c r="BJ23" s="383" t="s">
        <v>188</v>
      </c>
      <c r="BK23" s="384"/>
      <c r="BL23" s="384"/>
      <c r="BM23" s="384"/>
      <c r="BN23" s="384"/>
      <c r="BO23" s="384"/>
      <c r="BP23" s="384"/>
      <c r="BQ23" s="384"/>
      <c r="BR23" s="384"/>
      <c r="BS23" s="384"/>
      <c r="BT23" s="384"/>
      <c r="BU23" s="384"/>
      <c r="BV23" s="384"/>
      <c r="BW23" s="384"/>
      <c r="BX23" s="384"/>
      <c r="BY23" s="384"/>
      <c r="BZ23" s="384"/>
      <c r="CA23" s="384"/>
      <c r="CB23" s="385"/>
    </row>
    <row r="24" spans="1:80" x14ac:dyDescent="0.25">
      <c r="A24" s="392">
        <v>1</v>
      </c>
      <c r="B24" s="393"/>
      <c r="C24" s="393"/>
      <c r="D24" s="394"/>
      <c r="E24" s="392">
        <v>2</v>
      </c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4"/>
      <c r="AN24" s="392">
        <v>3</v>
      </c>
      <c r="AO24" s="393"/>
      <c r="AP24" s="393"/>
      <c r="AQ24" s="393"/>
      <c r="AR24" s="393"/>
      <c r="AS24" s="393"/>
      <c r="AT24" s="393"/>
      <c r="AU24" s="393"/>
      <c r="AV24" s="393"/>
      <c r="AW24" s="393"/>
      <c r="AX24" s="393"/>
      <c r="AY24" s="393"/>
      <c r="AZ24" s="393"/>
      <c r="BA24" s="394"/>
      <c r="BB24" s="392">
        <v>4</v>
      </c>
      <c r="BC24" s="393"/>
      <c r="BD24" s="393"/>
      <c r="BE24" s="393"/>
      <c r="BF24" s="393"/>
      <c r="BG24" s="393"/>
      <c r="BH24" s="393"/>
      <c r="BI24" s="394"/>
      <c r="BJ24" s="392">
        <v>5</v>
      </c>
      <c r="BK24" s="393"/>
      <c r="BL24" s="393"/>
      <c r="BM24" s="393"/>
      <c r="BN24" s="393"/>
      <c r="BO24" s="393"/>
      <c r="BP24" s="393"/>
      <c r="BQ24" s="393"/>
      <c r="BR24" s="393"/>
      <c r="BS24" s="393"/>
      <c r="BT24" s="393"/>
      <c r="BU24" s="393"/>
      <c r="BV24" s="393"/>
      <c r="BW24" s="393"/>
      <c r="BX24" s="393"/>
      <c r="BY24" s="393"/>
      <c r="BZ24" s="393"/>
      <c r="CA24" s="393"/>
      <c r="CB24" s="394"/>
    </row>
    <row r="25" spans="1:80" x14ac:dyDescent="0.25">
      <c r="A25" s="425">
        <v>1</v>
      </c>
      <c r="B25" s="426"/>
      <c r="C25" s="426"/>
      <c r="D25" s="427"/>
      <c r="E25" s="432" t="s">
        <v>189</v>
      </c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3"/>
      <c r="AL25" s="433"/>
      <c r="AM25" s="434"/>
      <c r="AN25" s="492">
        <v>8073843</v>
      </c>
      <c r="AO25" s="493"/>
      <c r="AP25" s="493"/>
      <c r="AQ25" s="493"/>
      <c r="AR25" s="493"/>
      <c r="AS25" s="493"/>
      <c r="AT25" s="493"/>
      <c r="AU25" s="493"/>
      <c r="AV25" s="493"/>
      <c r="AW25" s="493"/>
      <c r="AX25" s="493"/>
      <c r="AY25" s="493"/>
      <c r="AZ25" s="493"/>
      <c r="BA25" s="494"/>
      <c r="BB25" s="407">
        <v>1.5</v>
      </c>
      <c r="BC25" s="408"/>
      <c r="BD25" s="408"/>
      <c r="BE25" s="408"/>
      <c r="BF25" s="408"/>
      <c r="BG25" s="408"/>
      <c r="BH25" s="408"/>
      <c r="BI25" s="409"/>
      <c r="BJ25" s="438">
        <f>AN25*BB25/100+22.35</f>
        <v>121129.99500000001</v>
      </c>
      <c r="BK25" s="439"/>
      <c r="BL25" s="439"/>
      <c r="BM25" s="439"/>
      <c r="BN25" s="439"/>
      <c r="BO25" s="439"/>
      <c r="BP25" s="439"/>
      <c r="BQ25" s="439"/>
      <c r="BR25" s="439"/>
      <c r="BS25" s="439"/>
      <c r="BT25" s="439"/>
      <c r="BU25" s="439"/>
      <c r="BV25" s="439"/>
      <c r="BW25" s="439"/>
      <c r="BX25" s="439"/>
      <c r="BY25" s="439"/>
      <c r="BZ25" s="439"/>
      <c r="CA25" s="439"/>
      <c r="CB25" s="440"/>
    </row>
    <row r="26" spans="1:80" x14ac:dyDescent="0.25">
      <c r="A26" s="425">
        <v>2</v>
      </c>
      <c r="B26" s="426"/>
      <c r="C26" s="426"/>
      <c r="D26" s="427"/>
      <c r="E26" s="432" t="s">
        <v>190</v>
      </c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33"/>
      <c r="AL26" s="433"/>
      <c r="AM26" s="434"/>
      <c r="AN26" s="425">
        <v>0</v>
      </c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26"/>
      <c r="AZ26" s="426"/>
      <c r="BA26" s="427"/>
      <c r="BB26" s="407">
        <v>0</v>
      </c>
      <c r="BC26" s="408"/>
      <c r="BD26" s="408"/>
      <c r="BE26" s="408"/>
      <c r="BF26" s="408"/>
      <c r="BG26" s="408"/>
      <c r="BH26" s="408"/>
      <c r="BI26" s="409"/>
      <c r="BJ26" s="438">
        <v>2500</v>
      </c>
      <c r="BK26" s="439"/>
      <c r="BL26" s="439"/>
      <c r="BM26" s="439"/>
      <c r="BN26" s="439"/>
      <c r="BO26" s="439"/>
      <c r="BP26" s="439"/>
      <c r="BQ26" s="439"/>
      <c r="BR26" s="439"/>
      <c r="BS26" s="439"/>
      <c r="BT26" s="439"/>
      <c r="BU26" s="439"/>
      <c r="BV26" s="439"/>
      <c r="BW26" s="439"/>
      <c r="BX26" s="439"/>
      <c r="BY26" s="439"/>
      <c r="BZ26" s="439"/>
      <c r="CA26" s="439"/>
      <c r="CB26" s="440"/>
    </row>
    <row r="27" spans="1:80" ht="38.25" customHeight="1" x14ac:dyDescent="0.25">
      <c r="A27" s="425">
        <v>3</v>
      </c>
      <c r="B27" s="426"/>
      <c r="C27" s="426"/>
      <c r="D27" s="427"/>
      <c r="E27" s="395" t="s">
        <v>191</v>
      </c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6"/>
      <c r="AI27" s="396"/>
      <c r="AJ27" s="396"/>
      <c r="AK27" s="396"/>
      <c r="AL27" s="396"/>
      <c r="AM27" s="397"/>
      <c r="AN27" s="425">
        <v>0</v>
      </c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26"/>
      <c r="AZ27" s="426"/>
      <c r="BA27" s="427"/>
      <c r="BB27" s="407">
        <v>4</v>
      </c>
      <c r="BC27" s="408"/>
      <c r="BD27" s="408"/>
      <c r="BE27" s="408"/>
      <c r="BF27" s="408"/>
      <c r="BG27" s="408"/>
      <c r="BH27" s="408"/>
      <c r="BI27" s="409"/>
      <c r="BJ27" s="438">
        <v>0</v>
      </c>
      <c r="BK27" s="439"/>
      <c r="BL27" s="439"/>
      <c r="BM27" s="439"/>
      <c r="BN27" s="439"/>
      <c r="BO27" s="439"/>
      <c r="BP27" s="439"/>
      <c r="BQ27" s="439"/>
      <c r="BR27" s="439"/>
      <c r="BS27" s="439"/>
      <c r="BT27" s="439"/>
      <c r="BU27" s="439"/>
      <c r="BV27" s="439"/>
      <c r="BW27" s="439"/>
      <c r="BX27" s="439"/>
      <c r="BY27" s="439"/>
      <c r="BZ27" s="439"/>
      <c r="CA27" s="439"/>
      <c r="CB27" s="440"/>
    </row>
    <row r="28" spans="1:80" ht="13.5" customHeight="1" x14ac:dyDescent="0.25">
      <c r="A28" s="480">
        <v>4</v>
      </c>
      <c r="B28" s="481"/>
      <c r="C28" s="481"/>
      <c r="D28" s="482"/>
      <c r="E28" s="483" t="s">
        <v>282</v>
      </c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  <c r="AA28" s="484"/>
      <c r="AB28" s="484"/>
      <c r="AC28" s="484"/>
      <c r="AD28" s="484"/>
      <c r="AE28" s="484"/>
      <c r="AF28" s="484"/>
      <c r="AG28" s="484"/>
      <c r="AH28" s="484"/>
      <c r="AI28" s="484"/>
      <c r="AJ28" s="484"/>
      <c r="AK28" s="484"/>
      <c r="AL28" s="484"/>
      <c r="AM28" s="485"/>
      <c r="AN28" s="480">
        <v>122.4</v>
      </c>
      <c r="AO28" s="481"/>
      <c r="AP28" s="481"/>
      <c r="AQ28" s="481"/>
      <c r="AR28" s="481"/>
      <c r="AS28" s="481"/>
      <c r="AT28" s="481"/>
      <c r="AU28" s="481"/>
      <c r="AV28" s="481"/>
      <c r="AW28" s="481"/>
      <c r="AX28" s="481"/>
      <c r="AY28" s="481"/>
      <c r="AZ28" s="481"/>
      <c r="BA28" s="482"/>
      <c r="BB28" s="486">
        <v>40</v>
      </c>
      <c r="BC28" s="487"/>
      <c r="BD28" s="487"/>
      <c r="BE28" s="487"/>
      <c r="BF28" s="487"/>
      <c r="BG28" s="487"/>
      <c r="BH28" s="487"/>
      <c r="BI28" s="488"/>
      <c r="BJ28" s="489">
        <f>AN28*BB28</f>
        <v>4896</v>
      </c>
      <c r="BK28" s="490"/>
      <c r="BL28" s="490"/>
      <c r="BM28" s="490"/>
      <c r="BN28" s="490"/>
      <c r="BO28" s="490"/>
      <c r="BP28" s="490"/>
      <c r="BQ28" s="490"/>
      <c r="BR28" s="490"/>
      <c r="BS28" s="490"/>
      <c r="BT28" s="490"/>
      <c r="BU28" s="490"/>
      <c r="BV28" s="490"/>
      <c r="BW28" s="490"/>
      <c r="BX28" s="490"/>
      <c r="BY28" s="490"/>
      <c r="BZ28" s="490"/>
      <c r="CA28" s="490"/>
      <c r="CB28" s="491"/>
    </row>
    <row r="29" spans="1:80" x14ac:dyDescent="0.25">
      <c r="A29" s="432"/>
      <c r="B29" s="433"/>
      <c r="C29" s="433"/>
      <c r="D29" s="434"/>
      <c r="E29" s="413" t="s">
        <v>120</v>
      </c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414"/>
      <c r="AJ29" s="414"/>
      <c r="AK29" s="414"/>
      <c r="AL29" s="414"/>
      <c r="AM29" s="415"/>
      <c r="AN29" s="407"/>
      <c r="AO29" s="408"/>
      <c r="AP29" s="408"/>
      <c r="AQ29" s="408"/>
      <c r="AR29" s="408"/>
      <c r="AS29" s="408"/>
      <c r="AT29" s="408"/>
      <c r="AU29" s="408"/>
      <c r="AV29" s="408"/>
      <c r="AW29" s="408"/>
      <c r="AX29" s="408"/>
      <c r="AY29" s="408"/>
      <c r="AZ29" s="408"/>
      <c r="BA29" s="409"/>
      <c r="BB29" s="407" t="s">
        <v>9</v>
      </c>
      <c r="BC29" s="408"/>
      <c r="BD29" s="408"/>
      <c r="BE29" s="408"/>
      <c r="BF29" s="408"/>
      <c r="BG29" s="408"/>
      <c r="BH29" s="408"/>
      <c r="BI29" s="409"/>
      <c r="BJ29" s="438">
        <f>SUM(BJ25:CB28)</f>
        <v>128525.99500000001</v>
      </c>
      <c r="BK29" s="439"/>
      <c r="BL29" s="439"/>
      <c r="BM29" s="439"/>
      <c r="BN29" s="439"/>
      <c r="BO29" s="439"/>
      <c r="BP29" s="439"/>
      <c r="BQ29" s="439"/>
      <c r="BR29" s="439"/>
      <c r="BS29" s="439"/>
      <c r="BT29" s="439"/>
      <c r="BU29" s="439"/>
      <c r="BV29" s="439"/>
      <c r="BW29" s="439"/>
      <c r="BX29" s="439"/>
      <c r="BY29" s="439"/>
      <c r="BZ29" s="439"/>
      <c r="CA29" s="439"/>
      <c r="CB29" s="440"/>
    </row>
    <row r="30" spans="1:80" x14ac:dyDescent="0.25">
      <c r="A30" s="432"/>
      <c r="B30" s="433"/>
      <c r="C30" s="433"/>
      <c r="D30" s="434"/>
      <c r="E30" s="413" t="s">
        <v>121</v>
      </c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4"/>
      <c r="AG30" s="414"/>
      <c r="AH30" s="414"/>
      <c r="AI30" s="414"/>
      <c r="AJ30" s="414"/>
      <c r="AK30" s="414"/>
      <c r="AL30" s="414"/>
      <c r="AM30" s="415"/>
      <c r="AN30" s="407"/>
      <c r="AO30" s="408"/>
      <c r="AP30" s="408"/>
      <c r="AQ30" s="408"/>
      <c r="AR30" s="408"/>
      <c r="AS30" s="408"/>
      <c r="AT30" s="408"/>
      <c r="AU30" s="408"/>
      <c r="AV30" s="408"/>
      <c r="AW30" s="408"/>
      <c r="AX30" s="408"/>
      <c r="AY30" s="408"/>
      <c r="AZ30" s="408"/>
      <c r="BA30" s="409"/>
      <c r="BB30" s="407" t="s">
        <v>9</v>
      </c>
      <c r="BC30" s="408"/>
      <c r="BD30" s="408"/>
      <c r="BE30" s="408"/>
      <c r="BF30" s="408"/>
      <c r="BG30" s="408"/>
      <c r="BH30" s="408"/>
      <c r="BI30" s="409"/>
      <c r="BJ30" s="477">
        <f>BJ29</f>
        <v>128525.99500000001</v>
      </c>
      <c r="BK30" s="478"/>
      <c r="BL30" s="478"/>
      <c r="BM30" s="478"/>
      <c r="BN30" s="478"/>
      <c r="BO30" s="478"/>
      <c r="BP30" s="478"/>
      <c r="BQ30" s="478"/>
      <c r="BR30" s="478"/>
      <c r="BS30" s="478"/>
      <c r="BT30" s="478"/>
      <c r="BU30" s="478"/>
      <c r="BV30" s="478"/>
      <c r="BW30" s="478"/>
      <c r="BX30" s="478"/>
      <c r="BY30" s="478"/>
      <c r="BZ30" s="478"/>
      <c r="CA30" s="478"/>
      <c r="CB30" s="479"/>
    </row>
    <row r="31" spans="1:80" s="17" customFormat="1" ht="15.6" x14ac:dyDescent="0.3"/>
    <row r="32" spans="1:80" s="23" customFormat="1" ht="30.75" customHeight="1" x14ac:dyDescent="0.3">
      <c r="A32" s="428" t="s">
        <v>503</v>
      </c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  <c r="AA32" s="428"/>
      <c r="AB32" s="428"/>
      <c r="AC32" s="428"/>
      <c r="AD32" s="428"/>
      <c r="AE32" s="428"/>
      <c r="AF32" s="428"/>
      <c r="AG32" s="428"/>
      <c r="AH32" s="428"/>
      <c r="AI32" s="428"/>
      <c r="AJ32" s="428"/>
      <c r="AK32" s="428"/>
      <c r="AL32" s="428"/>
      <c r="AM32" s="428"/>
      <c r="AN32" s="428"/>
      <c r="AO32" s="428"/>
      <c r="AP32" s="428"/>
      <c r="AQ32" s="428"/>
      <c r="AR32" s="428"/>
      <c r="AS32" s="428"/>
      <c r="AT32" s="428"/>
      <c r="AU32" s="428"/>
      <c r="AV32" s="428"/>
      <c r="AW32" s="428"/>
      <c r="AX32" s="428"/>
      <c r="AY32" s="428"/>
      <c r="AZ32" s="428"/>
      <c r="BA32" s="428"/>
      <c r="BB32" s="428"/>
      <c r="BC32" s="428"/>
      <c r="BD32" s="428"/>
      <c r="BE32" s="428"/>
      <c r="BF32" s="428"/>
      <c r="BG32" s="428"/>
      <c r="BH32" s="428"/>
      <c r="BI32" s="428"/>
      <c r="BJ32" s="428"/>
      <c r="BK32" s="428"/>
      <c r="BL32" s="428"/>
      <c r="BM32" s="428"/>
      <c r="BN32" s="428"/>
      <c r="BO32" s="428"/>
      <c r="BP32" s="428"/>
      <c r="BQ32" s="428"/>
      <c r="BR32" s="428"/>
      <c r="BS32" s="428"/>
      <c r="BT32" s="428"/>
      <c r="BU32" s="428"/>
      <c r="BV32" s="428"/>
      <c r="BW32" s="428"/>
      <c r="BX32" s="428"/>
      <c r="BY32" s="428"/>
      <c r="BZ32" s="428"/>
      <c r="CA32" s="428"/>
      <c r="CB32" s="428"/>
    </row>
    <row r="33" spans="1:80" s="25" customFormat="1" ht="7.8" x14ac:dyDescent="0.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80" s="23" customFormat="1" ht="15.6" x14ac:dyDescent="0.3">
      <c r="A34" s="23" t="s">
        <v>174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475"/>
      <c r="T34" s="475"/>
      <c r="U34" s="475"/>
      <c r="V34" s="475"/>
      <c r="W34" s="475"/>
      <c r="X34" s="475"/>
      <c r="Y34" s="475"/>
      <c r="Z34" s="475"/>
      <c r="AA34" s="475"/>
      <c r="AB34" s="475"/>
      <c r="AC34" s="475"/>
      <c r="AD34" s="475"/>
      <c r="AE34" s="475"/>
      <c r="AF34" s="475"/>
      <c r="AG34" s="475"/>
      <c r="AH34" s="475"/>
      <c r="AI34" s="475"/>
      <c r="AJ34" s="475"/>
      <c r="AK34" s="475"/>
      <c r="AL34" s="475"/>
      <c r="AM34" s="475"/>
      <c r="AN34" s="475"/>
      <c r="AO34" s="475"/>
      <c r="AP34" s="475"/>
      <c r="AQ34" s="475"/>
      <c r="AR34" s="475"/>
      <c r="AS34" s="475"/>
      <c r="AT34" s="475"/>
      <c r="AU34" s="475"/>
      <c r="AV34" s="475"/>
      <c r="AW34" s="475"/>
      <c r="AX34" s="475"/>
      <c r="AY34" s="475"/>
      <c r="AZ34" s="475"/>
      <c r="BA34" s="475"/>
      <c r="BB34" s="475"/>
      <c r="BC34" s="475"/>
      <c r="BD34" s="475"/>
      <c r="BE34" s="475"/>
      <c r="BF34" s="475"/>
      <c r="BG34" s="475"/>
      <c r="BH34" s="475"/>
      <c r="BI34" s="475"/>
      <c r="BJ34" s="475"/>
      <c r="BK34" s="475"/>
      <c r="BL34" s="475"/>
      <c r="BM34" s="475"/>
      <c r="BN34" s="475"/>
      <c r="BO34" s="475"/>
      <c r="BP34" s="475"/>
      <c r="BQ34" s="475"/>
      <c r="BR34" s="475"/>
      <c r="BS34" s="475"/>
      <c r="BT34" s="475"/>
      <c r="BU34" s="475"/>
      <c r="BV34" s="475"/>
      <c r="BW34" s="475"/>
      <c r="BX34" s="475"/>
      <c r="BY34" s="475"/>
      <c r="BZ34" s="475"/>
      <c r="CA34" s="475"/>
      <c r="CB34" s="475"/>
    </row>
    <row r="35" spans="1:80" s="25" customFormat="1" ht="7.8" x14ac:dyDescent="0.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</row>
    <row r="36" spans="1:80" s="23" customFormat="1" ht="15.6" x14ac:dyDescent="0.3">
      <c r="A36" s="23" t="s">
        <v>85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476"/>
      <c r="AI36" s="476"/>
      <c r="AJ36" s="476"/>
      <c r="AK36" s="476"/>
      <c r="AL36" s="476"/>
      <c r="AM36" s="476"/>
      <c r="AN36" s="476"/>
      <c r="AO36" s="476"/>
      <c r="AP36" s="476"/>
      <c r="AQ36" s="476"/>
      <c r="AR36" s="476"/>
      <c r="AS36" s="476"/>
      <c r="AT36" s="476"/>
      <c r="AU36" s="476"/>
      <c r="AV36" s="476"/>
      <c r="AW36" s="476"/>
      <c r="AX36" s="476"/>
      <c r="AY36" s="476"/>
      <c r="AZ36" s="476"/>
      <c r="BA36" s="476"/>
      <c r="BB36" s="476"/>
      <c r="BC36" s="476"/>
      <c r="BD36" s="476"/>
      <c r="BE36" s="476"/>
      <c r="BF36" s="476"/>
      <c r="BG36" s="476"/>
      <c r="BH36" s="476"/>
      <c r="BI36" s="476"/>
      <c r="BJ36" s="476"/>
      <c r="BK36" s="476"/>
      <c r="BL36" s="476"/>
      <c r="BM36" s="476"/>
      <c r="BN36" s="476"/>
      <c r="BO36" s="476"/>
      <c r="BP36" s="476"/>
      <c r="BQ36" s="476"/>
      <c r="BR36" s="476"/>
      <c r="BS36" s="476"/>
      <c r="BT36" s="476"/>
      <c r="BU36" s="476"/>
      <c r="BV36" s="476"/>
      <c r="BW36" s="476"/>
      <c r="BX36" s="476"/>
      <c r="BY36" s="476"/>
      <c r="BZ36" s="476"/>
      <c r="CA36" s="476"/>
      <c r="CB36" s="476"/>
    </row>
    <row r="38" spans="1:80" x14ac:dyDescent="0.25">
      <c r="A38" s="386" t="s">
        <v>88</v>
      </c>
      <c r="B38" s="387"/>
      <c r="C38" s="387"/>
      <c r="D38" s="388"/>
      <c r="E38" s="386" t="s">
        <v>0</v>
      </c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8"/>
      <c r="AN38" s="386" t="s">
        <v>175</v>
      </c>
      <c r="AO38" s="387"/>
      <c r="AP38" s="387"/>
      <c r="AQ38" s="387"/>
      <c r="AR38" s="387"/>
      <c r="AS38" s="387"/>
      <c r="AT38" s="387"/>
      <c r="AU38" s="387"/>
      <c r="AV38" s="387"/>
      <c r="AW38" s="387"/>
      <c r="AX38" s="387"/>
      <c r="AY38" s="387"/>
      <c r="AZ38" s="387"/>
      <c r="BA38" s="388"/>
      <c r="BB38" s="386" t="s">
        <v>124</v>
      </c>
      <c r="BC38" s="387"/>
      <c r="BD38" s="387"/>
      <c r="BE38" s="387"/>
      <c r="BF38" s="387"/>
      <c r="BG38" s="387"/>
      <c r="BH38" s="387"/>
      <c r="BI38" s="387"/>
      <c r="BJ38" s="387"/>
      <c r="BK38" s="387"/>
      <c r="BL38" s="387"/>
      <c r="BM38" s="388"/>
      <c r="BN38" s="386" t="s">
        <v>176</v>
      </c>
      <c r="BO38" s="387"/>
      <c r="BP38" s="387"/>
      <c r="BQ38" s="387"/>
      <c r="BR38" s="387"/>
      <c r="BS38" s="387"/>
      <c r="BT38" s="387"/>
      <c r="BU38" s="387"/>
      <c r="BV38" s="387"/>
      <c r="BW38" s="387"/>
      <c r="BX38" s="387"/>
      <c r="BY38" s="387"/>
      <c r="BZ38" s="387"/>
      <c r="CA38" s="387"/>
      <c r="CB38" s="388"/>
    </row>
    <row r="39" spans="1:80" x14ac:dyDescent="0.25">
      <c r="A39" s="383" t="s">
        <v>95</v>
      </c>
      <c r="B39" s="384"/>
      <c r="C39" s="384"/>
      <c r="D39" s="385"/>
      <c r="E39" s="383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/>
      <c r="AM39" s="385"/>
      <c r="AN39" s="383" t="s">
        <v>177</v>
      </c>
      <c r="AO39" s="384"/>
      <c r="AP39" s="384"/>
      <c r="AQ39" s="384"/>
      <c r="AR39" s="384"/>
      <c r="AS39" s="384"/>
      <c r="AT39" s="384"/>
      <c r="AU39" s="384"/>
      <c r="AV39" s="384"/>
      <c r="AW39" s="384"/>
      <c r="AX39" s="384"/>
      <c r="AY39" s="384"/>
      <c r="AZ39" s="384"/>
      <c r="BA39" s="385"/>
      <c r="BB39" s="383" t="s">
        <v>134</v>
      </c>
      <c r="BC39" s="384"/>
      <c r="BD39" s="384"/>
      <c r="BE39" s="384"/>
      <c r="BF39" s="384"/>
      <c r="BG39" s="384"/>
      <c r="BH39" s="384"/>
      <c r="BI39" s="384"/>
      <c r="BJ39" s="384"/>
      <c r="BK39" s="384"/>
      <c r="BL39" s="384"/>
      <c r="BM39" s="385"/>
      <c r="BN39" s="383" t="s">
        <v>178</v>
      </c>
      <c r="BO39" s="384"/>
      <c r="BP39" s="384"/>
      <c r="BQ39" s="384"/>
      <c r="BR39" s="384"/>
      <c r="BS39" s="384"/>
      <c r="BT39" s="384"/>
      <c r="BU39" s="384"/>
      <c r="BV39" s="384"/>
      <c r="BW39" s="384"/>
      <c r="BX39" s="384"/>
      <c r="BY39" s="384"/>
      <c r="BZ39" s="384"/>
      <c r="CA39" s="384"/>
      <c r="CB39" s="385"/>
    </row>
    <row r="40" spans="1:80" x14ac:dyDescent="0.25">
      <c r="A40" s="383"/>
      <c r="B40" s="384"/>
      <c r="C40" s="384"/>
      <c r="D40" s="385"/>
      <c r="E40" s="383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5"/>
      <c r="AN40" s="383"/>
      <c r="AO40" s="384"/>
      <c r="AP40" s="384"/>
      <c r="AQ40" s="384"/>
      <c r="AR40" s="384"/>
      <c r="AS40" s="384"/>
      <c r="AT40" s="384"/>
      <c r="AU40" s="384"/>
      <c r="AV40" s="384"/>
      <c r="AW40" s="384"/>
      <c r="AX40" s="384"/>
      <c r="AY40" s="384"/>
      <c r="AZ40" s="384"/>
      <c r="BA40" s="385"/>
      <c r="BB40" s="383"/>
      <c r="BC40" s="384"/>
      <c r="BD40" s="384"/>
      <c r="BE40" s="384"/>
      <c r="BF40" s="384"/>
      <c r="BG40" s="384"/>
      <c r="BH40" s="384"/>
      <c r="BI40" s="384"/>
      <c r="BJ40" s="384"/>
      <c r="BK40" s="384"/>
      <c r="BL40" s="384"/>
      <c r="BM40" s="385"/>
      <c r="BN40" s="383" t="s">
        <v>179</v>
      </c>
      <c r="BO40" s="384"/>
      <c r="BP40" s="384"/>
      <c r="BQ40" s="384"/>
      <c r="BR40" s="384"/>
      <c r="BS40" s="384"/>
      <c r="BT40" s="384"/>
      <c r="BU40" s="384"/>
      <c r="BV40" s="384"/>
      <c r="BW40" s="384"/>
      <c r="BX40" s="384"/>
      <c r="BY40" s="384"/>
      <c r="BZ40" s="384"/>
      <c r="CA40" s="384"/>
      <c r="CB40" s="385"/>
    </row>
    <row r="41" spans="1:80" x14ac:dyDescent="0.25">
      <c r="A41" s="392">
        <v>1</v>
      </c>
      <c r="B41" s="393"/>
      <c r="C41" s="393"/>
      <c r="D41" s="394"/>
      <c r="E41" s="392">
        <v>2</v>
      </c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3"/>
      <c r="AA41" s="393"/>
      <c r="AB41" s="393"/>
      <c r="AC41" s="393"/>
      <c r="AD41" s="393"/>
      <c r="AE41" s="393"/>
      <c r="AF41" s="393"/>
      <c r="AG41" s="393"/>
      <c r="AH41" s="393"/>
      <c r="AI41" s="393"/>
      <c r="AJ41" s="393"/>
      <c r="AK41" s="393"/>
      <c r="AL41" s="393"/>
      <c r="AM41" s="394"/>
      <c r="AN41" s="392">
        <v>3</v>
      </c>
      <c r="AO41" s="393"/>
      <c r="AP41" s="393"/>
      <c r="AQ41" s="393"/>
      <c r="AR41" s="393"/>
      <c r="AS41" s="393"/>
      <c r="AT41" s="393"/>
      <c r="AU41" s="393"/>
      <c r="AV41" s="393"/>
      <c r="AW41" s="393"/>
      <c r="AX41" s="393"/>
      <c r="AY41" s="393"/>
      <c r="AZ41" s="393"/>
      <c r="BA41" s="394"/>
      <c r="BB41" s="392">
        <v>4</v>
      </c>
      <c r="BC41" s="393"/>
      <c r="BD41" s="393"/>
      <c r="BE41" s="393"/>
      <c r="BF41" s="393"/>
      <c r="BG41" s="393"/>
      <c r="BH41" s="393"/>
      <c r="BI41" s="393"/>
      <c r="BJ41" s="393"/>
      <c r="BK41" s="393"/>
      <c r="BL41" s="393"/>
      <c r="BM41" s="394"/>
      <c r="BN41" s="392">
        <v>5</v>
      </c>
      <c r="BO41" s="393"/>
      <c r="BP41" s="393"/>
      <c r="BQ41" s="393"/>
      <c r="BR41" s="393"/>
      <c r="BS41" s="393"/>
      <c r="BT41" s="393"/>
      <c r="BU41" s="393"/>
      <c r="BV41" s="393"/>
      <c r="BW41" s="393"/>
      <c r="BX41" s="393"/>
      <c r="BY41" s="393"/>
      <c r="BZ41" s="393"/>
      <c r="CA41" s="393"/>
      <c r="CB41" s="394"/>
    </row>
    <row r="42" spans="1:80" x14ac:dyDescent="0.25">
      <c r="A42" s="432"/>
      <c r="B42" s="433"/>
      <c r="C42" s="433"/>
      <c r="D42" s="434"/>
      <c r="E42" s="432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  <c r="V42" s="433"/>
      <c r="W42" s="433"/>
      <c r="X42" s="433"/>
      <c r="Y42" s="433"/>
      <c r="Z42" s="433"/>
      <c r="AA42" s="433"/>
      <c r="AB42" s="433"/>
      <c r="AC42" s="433"/>
      <c r="AD42" s="433"/>
      <c r="AE42" s="433"/>
      <c r="AF42" s="433"/>
      <c r="AG42" s="433"/>
      <c r="AH42" s="433"/>
      <c r="AI42" s="433"/>
      <c r="AJ42" s="433"/>
      <c r="AK42" s="433"/>
      <c r="AL42" s="433"/>
      <c r="AM42" s="434"/>
      <c r="AN42" s="435"/>
      <c r="AO42" s="436"/>
      <c r="AP42" s="436"/>
      <c r="AQ42" s="436"/>
      <c r="AR42" s="436"/>
      <c r="AS42" s="436"/>
      <c r="AT42" s="436"/>
      <c r="AU42" s="436"/>
      <c r="AV42" s="436"/>
      <c r="AW42" s="436"/>
      <c r="AX42" s="436"/>
      <c r="AY42" s="436"/>
      <c r="AZ42" s="436"/>
      <c r="BA42" s="437"/>
      <c r="BB42" s="413"/>
      <c r="BC42" s="414"/>
      <c r="BD42" s="414"/>
      <c r="BE42" s="414"/>
      <c r="BF42" s="414"/>
      <c r="BG42" s="414"/>
      <c r="BH42" s="414"/>
      <c r="BI42" s="414"/>
      <c r="BJ42" s="414"/>
      <c r="BK42" s="414"/>
      <c r="BL42" s="414"/>
      <c r="BM42" s="415"/>
      <c r="BN42" s="435"/>
      <c r="BO42" s="436"/>
      <c r="BP42" s="436"/>
      <c r="BQ42" s="436"/>
      <c r="BR42" s="436"/>
      <c r="BS42" s="436"/>
      <c r="BT42" s="436"/>
      <c r="BU42" s="436"/>
      <c r="BV42" s="436"/>
      <c r="BW42" s="436"/>
      <c r="BX42" s="436"/>
      <c r="BY42" s="436"/>
      <c r="BZ42" s="436"/>
      <c r="CA42" s="436"/>
      <c r="CB42" s="437"/>
    </row>
    <row r="43" spans="1:80" x14ac:dyDescent="0.25">
      <c r="A43" s="432"/>
      <c r="B43" s="433"/>
      <c r="C43" s="433"/>
      <c r="D43" s="434"/>
      <c r="E43" s="432"/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  <c r="AA43" s="433"/>
      <c r="AB43" s="433"/>
      <c r="AC43" s="433"/>
      <c r="AD43" s="433"/>
      <c r="AE43" s="433"/>
      <c r="AF43" s="433"/>
      <c r="AG43" s="433"/>
      <c r="AH43" s="433"/>
      <c r="AI43" s="433"/>
      <c r="AJ43" s="433"/>
      <c r="AK43" s="433"/>
      <c r="AL43" s="433"/>
      <c r="AM43" s="434"/>
      <c r="AN43" s="435"/>
      <c r="AO43" s="436"/>
      <c r="AP43" s="436"/>
      <c r="AQ43" s="436"/>
      <c r="AR43" s="436"/>
      <c r="AS43" s="436"/>
      <c r="AT43" s="436"/>
      <c r="AU43" s="436"/>
      <c r="AV43" s="436"/>
      <c r="AW43" s="436"/>
      <c r="AX43" s="436"/>
      <c r="AY43" s="436"/>
      <c r="AZ43" s="436"/>
      <c r="BA43" s="437"/>
      <c r="BB43" s="413"/>
      <c r="BC43" s="414"/>
      <c r="BD43" s="414"/>
      <c r="BE43" s="414"/>
      <c r="BF43" s="414"/>
      <c r="BG43" s="414"/>
      <c r="BH43" s="414"/>
      <c r="BI43" s="414"/>
      <c r="BJ43" s="414"/>
      <c r="BK43" s="414"/>
      <c r="BL43" s="414"/>
      <c r="BM43" s="415"/>
      <c r="BN43" s="435"/>
      <c r="BO43" s="436"/>
      <c r="BP43" s="436"/>
      <c r="BQ43" s="436"/>
      <c r="BR43" s="436"/>
      <c r="BS43" s="436"/>
      <c r="BT43" s="436"/>
      <c r="BU43" s="436"/>
      <c r="BV43" s="436"/>
      <c r="BW43" s="436"/>
      <c r="BX43" s="436"/>
      <c r="BY43" s="436"/>
      <c r="BZ43" s="436"/>
      <c r="CA43" s="436"/>
      <c r="CB43" s="437"/>
    </row>
    <row r="44" spans="1:80" x14ac:dyDescent="0.25">
      <c r="A44" s="432"/>
      <c r="B44" s="433"/>
      <c r="C44" s="433"/>
      <c r="D44" s="434"/>
      <c r="E44" s="413" t="s">
        <v>120</v>
      </c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4"/>
      <c r="AG44" s="414"/>
      <c r="AH44" s="414"/>
      <c r="AI44" s="414"/>
      <c r="AJ44" s="414"/>
      <c r="AK44" s="414"/>
      <c r="AL44" s="414"/>
      <c r="AM44" s="415"/>
      <c r="AN44" s="425" t="s">
        <v>9</v>
      </c>
      <c r="AO44" s="426"/>
      <c r="AP44" s="426"/>
      <c r="AQ44" s="426"/>
      <c r="AR44" s="426"/>
      <c r="AS44" s="426"/>
      <c r="AT44" s="426"/>
      <c r="AU44" s="426"/>
      <c r="AV44" s="426"/>
      <c r="AW44" s="426"/>
      <c r="AX44" s="426"/>
      <c r="AY44" s="426"/>
      <c r="AZ44" s="426"/>
      <c r="BA44" s="427"/>
      <c r="BB44" s="407" t="s">
        <v>9</v>
      </c>
      <c r="BC44" s="408"/>
      <c r="BD44" s="408"/>
      <c r="BE44" s="408"/>
      <c r="BF44" s="408"/>
      <c r="BG44" s="408"/>
      <c r="BH44" s="408"/>
      <c r="BI44" s="408"/>
      <c r="BJ44" s="408"/>
      <c r="BK44" s="408"/>
      <c r="BL44" s="408"/>
      <c r="BM44" s="409"/>
      <c r="BN44" s="435">
        <v>0</v>
      </c>
      <c r="BO44" s="436"/>
      <c r="BP44" s="436"/>
      <c r="BQ44" s="436"/>
      <c r="BR44" s="436"/>
      <c r="BS44" s="436"/>
      <c r="BT44" s="436"/>
      <c r="BU44" s="436"/>
      <c r="BV44" s="436"/>
      <c r="BW44" s="436"/>
      <c r="BX44" s="436"/>
      <c r="BY44" s="436"/>
      <c r="BZ44" s="436"/>
      <c r="CA44" s="436"/>
      <c r="CB44" s="437"/>
    </row>
    <row r="45" spans="1:80" s="17" customFormat="1" ht="15.6" x14ac:dyDescent="0.3"/>
    <row r="46" spans="1:80" s="23" customFormat="1" ht="15.6" x14ac:dyDescent="0.3">
      <c r="A46" s="389" t="s">
        <v>192</v>
      </c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  <c r="AD46" s="389"/>
      <c r="AE46" s="389"/>
      <c r="AF46" s="389"/>
      <c r="AG46" s="389"/>
      <c r="AH46" s="389"/>
      <c r="AI46" s="389"/>
      <c r="AJ46" s="389"/>
      <c r="AK46" s="389"/>
      <c r="AL46" s="389"/>
      <c r="AM46" s="389"/>
      <c r="AN46" s="389"/>
      <c r="AO46" s="389"/>
      <c r="AP46" s="389"/>
      <c r="AQ46" s="389"/>
      <c r="AR46" s="389"/>
      <c r="AS46" s="389"/>
      <c r="AT46" s="389"/>
      <c r="AU46" s="389"/>
      <c r="AV46" s="389"/>
      <c r="AW46" s="389"/>
      <c r="AX46" s="389"/>
      <c r="AY46" s="389"/>
      <c r="AZ46" s="389"/>
      <c r="BA46" s="389"/>
      <c r="BB46" s="389"/>
      <c r="BC46" s="389"/>
      <c r="BD46" s="389"/>
      <c r="BE46" s="389"/>
      <c r="BF46" s="389"/>
      <c r="BG46" s="389"/>
      <c r="BH46" s="389"/>
      <c r="BI46" s="389"/>
      <c r="BJ46" s="389"/>
      <c r="BK46" s="389"/>
      <c r="BL46" s="389"/>
      <c r="BM46" s="389"/>
      <c r="BN46" s="389"/>
      <c r="BO46" s="389"/>
      <c r="BP46" s="389"/>
      <c r="BQ46" s="389"/>
      <c r="BR46" s="389"/>
      <c r="BS46" s="389"/>
      <c r="BT46" s="389"/>
      <c r="BU46" s="389"/>
      <c r="BV46" s="389"/>
      <c r="BW46" s="389"/>
      <c r="BX46" s="389"/>
      <c r="BY46" s="389"/>
      <c r="BZ46" s="389"/>
      <c r="CA46" s="389"/>
      <c r="CB46" s="389"/>
    </row>
    <row r="47" spans="1:80" s="23" customFormat="1" ht="29.25" customHeight="1" x14ac:dyDescent="0.3">
      <c r="A47" s="428" t="s">
        <v>504</v>
      </c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  <c r="AA47" s="428"/>
      <c r="AB47" s="428"/>
      <c r="AC47" s="428"/>
      <c r="AD47" s="428"/>
      <c r="AE47" s="428"/>
      <c r="AF47" s="428"/>
      <c r="AG47" s="428"/>
      <c r="AH47" s="428"/>
      <c r="AI47" s="428"/>
      <c r="AJ47" s="428"/>
      <c r="AK47" s="428"/>
      <c r="AL47" s="428"/>
      <c r="AM47" s="428"/>
      <c r="AN47" s="428"/>
      <c r="AO47" s="428"/>
      <c r="AP47" s="428"/>
      <c r="AQ47" s="428"/>
      <c r="AR47" s="428"/>
      <c r="AS47" s="428"/>
      <c r="AT47" s="428"/>
      <c r="AU47" s="428"/>
      <c r="AV47" s="428"/>
      <c r="AW47" s="428"/>
      <c r="AX47" s="428"/>
      <c r="AY47" s="428"/>
      <c r="AZ47" s="428"/>
      <c r="BA47" s="428"/>
      <c r="BB47" s="428"/>
      <c r="BC47" s="428"/>
      <c r="BD47" s="428"/>
      <c r="BE47" s="428"/>
      <c r="BF47" s="428"/>
      <c r="BG47" s="428"/>
      <c r="BH47" s="428"/>
      <c r="BI47" s="428"/>
      <c r="BJ47" s="428"/>
      <c r="BK47" s="428"/>
      <c r="BL47" s="428"/>
      <c r="BM47" s="428"/>
      <c r="BN47" s="428"/>
      <c r="BO47" s="428"/>
      <c r="BP47" s="428"/>
      <c r="BQ47" s="428"/>
      <c r="BR47" s="428"/>
      <c r="BS47" s="428"/>
      <c r="BT47" s="428"/>
      <c r="BU47" s="428"/>
      <c r="BV47" s="428"/>
      <c r="BW47" s="428"/>
      <c r="BX47" s="428"/>
      <c r="BY47" s="428"/>
      <c r="BZ47" s="428"/>
      <c r="CA47" s="428"/>
      <c r="CB47" s="428"/>
    </row>
    <row r="48" spans="1:80" s="25" customFormat="1" ht="7.8" x14ac:dyDescent="0.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</row>
    <row r="49" spans="1:80" s="23" customFormat="1" ht="15.6" x14ac:dyDescent="0.3">
      <c r="A49" s="23" t="s">
        <v>174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475"/>
      <c r="T49" s="475"/>
      <c r="U49" s="475"/>
      <c r="V49" s="475"/>
      <c r="W49" s="475"/>
      <c r="X49" s="475"/>
      <c r="Y49" s="475"/>
      <c r="Z49" s="475"/>
      <c r="AA49" s="475"/>
      <c r="AB49" s="475"/>
      <c r="AC49" s="475"/>
      <c r="AD49" s="475"/>
      <c r="AE49" s="475"/>
      <c r="AF49" s="475"/>
      <c r="AG49" s="475"/>
      <c r="AH49" s="475"/>
      <c r="AI49" s="475"/>
      <c r="AJ49" s="475"/>
      <c r="AK49" s="475"/>
      <c r="AL49" s="475"/>
      <c r="AM49" s="475"/>
      <c r="AN49" s="475"/>
      <c r="AO49" s="475"/>
      <c r="AP49" s="475"/>
      <c r="AQ49" s="475"/>
      <c r="AR49" s="475"/>
      <c r="AS49" s="475"/>
      <c r="AT49" s="475"/>
      <c r="AU49" s="475"/>
      <c r="AV49" s="475"/>
      <c r="AW49" s="475"/>
      <c r="AX49" s="475"/>
      <c r="AY49" s="475"/>
      <c r="AZ49" s="475"/>
      <c r="BA49" s="475"/>
      <c r="BB49" s="475"/>
      <c r="BC49" s="475"/>
      <c r="BD49" s="475"/>
      <c r="BE49" s="475"/>
      <c r="BF49" s="475"/>
      <c r="BG49" s="475"/>
      <c r="BH49" s="475"/>
      <c r="BI49" s="475"/>
      <c r="BJ49" s="475"/>
      <c r="BK49" s="475"/>
      <c r="BL49" s="475"/>
      <c r="BM49" s="475"/>
      <c r="BN49" s="475"/>
      <c r="BO49" s="475"/>
      <c r="BP49" s="475"/>
      <c r="BQ49" s="475"/>
      <c r="BR49" s="475"/>
      <c r="BS49" s="475"/>
      <c r="BT49" s="475"/>
      <c r="BU49" s="475"/>
      <c r="BV49" s="475"/>
      <c r="BW49" s="475"/>
      <c r="BX49" s="475"/>
      <c r="BY49" s="475"/>
      <c r="BZ49" s="475"/>
      <c r="CA49" s="475"/>
      <c r="CB49" s="475"/>
    </row>
    <row r="50" spans="1:80" s="25" customFormat="1" ht="7.8" x14ac:dyDescent="0.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</row>
    <row r="51" spans="1:80" s="23" customFormat="1" ht="15.6" x14ac:dyDescent="0.3">
      <c r="A51" s="23" t="s">
        <v>85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476"/>
      <c r="AI51" s="476"/>
      <c r="AJ51" s="476"/>
      <c r="AK51" s="476"/>
      <c r="AL51" s="476"/>
      <c r="AM51" s="476"/>
      <c r="AN51" s="476"/>
      <c r="AO51" s="476"/>
      <c r="AP51" s="476"/>
      <c r="AQ51" s="476"/>
      <c r="AR51" s="476"/>
      <c r="AS51" s="476"/>
      <c r="AT51" s="476"/>
      <c r="AU51" s="476"/>
      <c r="AV51" s="476"/>
      <c r="AW51" s="476"/>
      <c r="AX51" s="476"/>
      <c r="AY51" s="476"/>
      <c r="AZ51" s="476"/>
      <c r="BA51" s="476"/>
      <c r="BB51" s="476"/>
      <c r="BC51" s="476"/>
      <c r="BD51" s="476"/>
      <c r="BE51" s="476"/>
      <c r="BF51" s="476"/>
      <c r="BG51" s="476"/>
      <c r="BH51" s="476"/>
      <c r="BI51" s="476"/>
      <c r="BJ51" s="476"/>
      <c r="BK51" s="476"/>
      <c r="BL51" s="476"/>
      <c r="BM51" s="476"/>
      <c r="BN51" s="476"/>
      <c r="BO51" s="476"/>
      <c r="BP51" s="476"/>
      <c r="BQ51" s="476"/>
      <c r="BR51" s="476"/>
      <c r="BS51" s="476"/>
      <c r="BT51" s="476"/>
      <c r="BU51" s="476"/>
      <c r="BV51" s="476"/>
      <c r="BW51" s="476"/>
      <c r="BX51" s="476"/>
      <c r="BY51" s="476"/>
      <c r="BZ51" s="476"/>
      <c r="CA51" s="476"/>
      <c r="CB51" s="476"/>
    </row>
    <row r="53" spans="1:80" x14ac:dyDescent="0.25">
      <c r="A53" s="386" t="s">
        <v>88</v>
      </c>
      <c r="B53" s="387"/>
      <c r="C53" s="387"/>
      <c r="D53" s="388"/>
      <c r="E53" s="386" t="s">
        <v>0</v>
      </c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7"/>
      <c r="AH53" s="387"/>
      <c r="AI53" s="387"/>
      <c r="AJ53" s="387"/>
      <c r="AK53" s="387"/>
      <c r="AL53" s="387"/>
      <c r="AM53" s="388"/>
      <c r="AN53" s="386" t="s">
        <v>175</v>
      </c>
      <c r="AO53" s="387"/>
      <c r="AP53" s="387"/>
      <c r="AQ53" s="387"/>
      <c r="AR53" s="387"/>
      <c r="AS53" s="387"/>
      <c r="AT53" s="387"/>
      <c r="AU53" s="387"/>
      <c r="AV53" s="387"/>
      <c r="AW53" s="387"/>
      <c r="AX53" s="387"/>
      <c r="AY53" s="387"/>
      <c r="AZ53" s="387"/>
      <c r="BA53" s="388"/>
      <c r="BB53" s="386" t="s">
        <v>124</v>
      </c>
      <c r="BC53" s="387"/>
      <c r="BD53" s="387"/>
      <c r="BE53" s="387"/>
      <c r="BF53" s="387"/>
      <c r="BG53" s="387"/>
      <c r="BH53" s="387"/>
      <c r="BI53" s="387"/>
      <c r="BJ53" s="387"/>
      <c r="BK53" s="387"/>
      <c r="BL53" s="387"/>
      <c r="BM53" s="388"/>
      <c r="BN53" s="386" t="s">
        <v>176</v>
      </c>
      <c r="BO53" s="387"/>
      <c r="BP53" s="387"/>
      <c r="BQ53" s="387"/>
      <c r="BR53" s="387"/>
      <c r="BS53" s="387"/>
      <c r="BT53" s="387"/>
      <c r="BU53" s="387"/>
      <c r="BV53" s="387"/>
      <c r="BW53" s="387"/>
      <c r="BX53" s="387"/>
      <c r="BY53" s="387"/>
      <c r="BZ53" s="387"/>
      <c r="CA53" s="387"/>
      <c r="CB53" s="388"/>
    </row>
    <row r="54" spans="1:80" x14ac:dyDescent="0.25">
      <c r="A54" s="383" t="s">
        <v>95</v>
      </c>
      <c r="B54" s="384"/>
      <c r="C54" s="384"/>
      <c r="D54" s="385"/>
      <c r="E54" s="383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Z54" s="384"/>
      <c r="AA54" s="384"/>
      <c r="AB54" s="384"/>
      <c r="AC54" s="384"/>
      <c r="AD54" s="384"/>
      <c r="AE54" s="384"/>
      <c r="AF54" s="384"/>
      <c r="AG54" s="384"/>
      <c r="AH54" s="384"/>
      <c r="AI54" s="384"/>
      <c r="AJ54" s="384"/>
      <c r="AK54" s="384"/>
      <c r="AL54" s="384"/>
      <c r="AM54" s="385"/>
      <c r="AN54" s="383" t="s">
        <v>177</v>
      </c>
      <c r="AO54" s="384"/>
      <c r="AP54" s="384"/>
      <c r="AQ54" s="384"/>
      <c r="AR54" s="384"/>
      <c r="AS54" s="384"/>
      <c r="AT54" s="384"/>
      <c r="AU54" s="384"/>
      <c r="AV54" s="384"/>
      <c r="AW54" s="384"/>
      <c r="AX54" s="384"/>
      <c r="AY54" s="384"/>
      <c r="AZ54" s="384"/>
      <c r="BA54" s="385"/>
      <c r="BB54" s="383" t="s">
        <v>134</v>
      </c>
      <c r="BC54" s="384"/>
      <c r="BD54" s="384"/>
      <c r="BE54" s="384"/>
      <c r="BF54" s="384"/>
      <c r="BG54" s="384"/>
      <c r="BH54" s="384"/>
      <c r="BI54" s="384"/>
      <c r="BJ54" s="384"/>
      <c r="BK54" s="384"/>
      <c r="BL54" s="384"/>
      <c r="BM54" s="385"/>
      <c r="BN54" s="383" t="s">
        <v>178</v>
      </c>
      <c r="BO54" s="384"/>
      <c r="BP54" s="384"/>
      <c r="BQ54" s="384"/>
      <c r="BR54" s="384"/>
      <c r="BS54" s="384"/>
      <c r="BT54" s="384"/>
      <c r="BU54" s="384"/>
      <c r="BV54" s="384"/>
      <c r="BW54" s="384"/>
      <c r="BX54" s="384"/>
      <c r="BY54" s="384"/>
      <c r="BZ54" s="384"/>
      <c r="CA54" s="384"/>
      <c r="CB54" s="385"/>
    </row>
    <row r="55" spans="1:80" x14ac:dyDescent="0.25">
      <c r="A55" s="383"/>
      <c r="B55" s="384"/>
      <c r="C55" s="384"/>
      <c r="D55" s="385"/>
      <c r="E55" s="383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384"/>
      <c r="AI55" s="384"/>
      <c r="AJ55" s="384"/>
      <c r="AK55" s="384"/>
      <c r="AL55" s="384"/>
      <c r="AM55" s="385"/>
      <c r="AN55" s="383"/>
      <c r="AO55" s="384"/>
      <c r="AP55" s="384"/>
      <c r="AQ55" s="384"/>
      <c r="AR55" s="384"/>
      <c r="AS55" s="384"/>
      <c r="AT55" s="384"/>
      <c r="AU55" s="384"/>
      <c r="AV55" s="384"/>
      <c r="AW55" s="384"/>
      <c r="AX55" s="384"/>
      <c r="AY55" s="384"/>
      <c r="AZ55" s="384"/>
      <c r="BA55" s="385"/>
      <c r="BB55" s="383"/>
      <c r="BC55" s="384"/>
      <c r="BD55" s="384"/>
      <c r="BE55" s="384"/>
      <c r="BF55" s="384"/>
      <c r="BG55" s="384"/>
      <c r="BH55" s="384"/>
      <c r="BI55" s="384"/>
      <c r="BJ55" s="384"/>
      <c r="BK55" s="384"/>
      <c r="BL55" s="384"/>
      <c r="BM55" s="385"/>
      <c r="BN55" s="383" t="s">
        <v>179</v>
      </c>
      <c r="BO55" s="384"/>
      <c r="BP55" s="384"/>
      <c r="BQ55" s="384"/>
      <c r="BR55" s="384"/>
      <c r="BS55" s="384"/>
      <c r="BT55" s="384"/>
      <c r="BU55" s="384"/>
      <c r="BV55" s="384"/>
      <c r="BW55" s="384"/>
      <c r="BX55" s="384"/>
      <c r="BY55" s="384"/>
      <c r="BZ55" s="384"/>
      <c r="CA55" s="384"/>
      <c r="CB55" s="385"/>
    </row>
    <row r="56" spans="1:80" x14ac:dyDescent="0.25">
      <c r="A56" s="392">
        <v>1</v>
      </c>
      <c r="B56" s="393"/>
      <c r="C56" s="393"/>
      <c r="D56" s="394"/>
      <c r="E56" s="392">
        <v>2</v>
      </c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  <c r="Q56" s="393"/>
      <c r="R56" s="393"/>
      <c r="S56" s="393"/>
      <c r="T56" s="393"/>
      <c r="U56" s="393"/>
      <c r="V56" s="393"/>
      <c r="W56" s="393"/>
      <c r="X56" s="393"/>
      <c r="Y56" s="393"/>
      <c r="Z56" s="393"/>
      <c r="AA56" s="393"/>
      <c r="AB56" s="393"/>
      <c r="AC56" s="393"/>
      <c r="AD56" s="393"/>
      <c r="AE56" s="393"/>
      <c r="AF56" s="393"/>
      <c r="AG56" s="393"/>
      <c r="AH56" s="393"/>
      <c r="AI56" s="393"/>
      <c r="AJ56" s="393"/>
      <c r="AK56" s="393"/>
      <c r="AL56" s="393"/>
      <c r="AM56" s="394"/>
      <c r="AN56" s="392">
        <v>3</v>
      </c>
      <c r="AO56" s="393"/>
      <c r="AP56" s="393"/>
      <c r="AQ56" s="393"/>
      <c r="AR56" s="393"/>
      <c r="AS56" s="393"/>
      <c r="AT56" s="393"/>
      <c r="AU56" s="393"/>
      <c r="AV56" s="393"/>
      <c r="AW56" s="393"/>
      <c r="AX56" s="393"/>
      <c r="AY56" s="393"/>
      <c r="AZ56" s="393"/>
      <c r="BA56" s="394"/>
      <c r="BB56" s="392">
        <v>4</v>
      </c>
      <c r="BC56" s="393"/>
      <c r="BD56" s="393"/>
      <c r="BE56" s="393"/>
      <c r="BF56" s="393"/>
      <c r="BG56" s="393"/>
      <c r="BH56" s="393"/>
      <c r="BI56" s="393"/>
      <c r="BJ56" s="393"/>
      <c r="BK56" s="393"/>
      <c r="BL56" s="393"/>
      <c r="BM56" s="394"/>
      <c r="BN56" s="392">
        <v>5</v>
      </c>
      <c r="BO56" s="393"/>
      <c r="BP56" s="393"/>
      <c r="BQ56" s="393"/>
      <c r="BR56" s="393"/>
      <c r="BS56" s="393"/>
      <c r="BT56" s="393"/>
      <c r="BU56" s="393"/>
      <c r="BV56" s="393"/>
      <c r="BW56" s="393"/>
      <c r="BX56" s="393"/>
      <c r="BY56" s="393"/>
      <c r="BZ56" s="393"/>
      <c r="CA56" s="393"/>
      <c r="CB56" s="394"/>
    </row>
    <row r="57" spans="1:80" x14ac:dyDescent="0.25">
      <c r="A57" s="432"/>
      <c r="B57" s="433"/>
      <c r="C57" s="433"/>
      <c r="D57" s="434"/>
      <c r="E57" s="432"/>
      <c r="F57" s="433"/>
      <c r="G57" s="433"/>
      <c r="H57" s="433"/>
      <c r="I57" s="433"/>
      <c r="J57" s="433"/>
      <c r="K57" s="433"/>
      <c r="L57" s="433"/>
      <c r="M57" s="433"/>
      <c r="N57" s="433"/>
      <c r="O57" s="433"/>
      <c r="P57" s="433"/>
      <c r="Q57" s="433"/>
      <c r="R57" s="433"/>
      <c r="S57" s="433"/>
      <c r="T57" s="433"/>
      <c r="U57" s="433"/>
      <c r="V57" s="433"/>
      <c r="W57" s="433"/>
      <c r="X57" s="433"/>
      <c r="Y57" s="433"/>
      <c r="Z57" s="433"/>
      <c r="AA57" s="433"/>
      <c r="AB57" s="433"/>
      <c r="AC57" s="433"/>
      <c r="AD57" s="433"/>
      <c r="AE57" s="433"/>
      <c r="AF57" s="433"/>
      <c r="AG57" s="433"/>
      <c r="AH57" s="433"/>
      <c r="AI57" s="433"/>
      <c r="AJ57" s="433"/>
      <c r="AK57" s="433"/>
      <c r="AL57" s="433"/>
      <c r="AM57" s="434"/>
      <c r="AN57" s="435"/>
      <c r="AO57" s="436"/>
      <c r="AP57" s="436"/>
      <c r="AQ57" s="436"/>
      <c r="AR57" s="436"/>
      <c r="AS57" s="436"/>
      <c r="AT57" s="436"/>
      <c r="AU57" s="436"/>
      <c r="AV57" s="436"/>
      <c r="AW57" s="436"/>
      <c r="AX57" s="436"/>
      <c r="AY57" s="436"/>
      <c r="AZ57" s="436"/>
      <c r="BA57" s="437"/>
      <c r="BB57" s="413"/>
      <c r="BC57" s="414"/>
      <c r="BD57" s="414"/>
      <c r="BE57" s="414"/>
      <c r="BF57" s="414"/>
      <c r="BG57" s="414"/>
      <c r="BH57" s="414"/>
      <c r="BI57" s="414"/>
      <c r="BJ57" s="414"/>
      <c r="BK57" s="414"/>
      <c r="BL57" s="414"/>
      <c r="BM57" s="415"/>
      <c r="BN57" s="435"/>
      <c r="BO57" s="436"/>
      <c r="BP57" s="436"/>
      <c r="BQ57" s="436"/>
      <c r="BR57" s="436"/>
      <c r="BS57" s="436"/>
      <c r="BT57" s="436"/>
      <c r="BU57" s="436"/>
      <c r="BV57" s="436"/>
      <c r="BW57" s="436"/>
      <c r="BX57" s="436"/>
      <c r="BY57" s="436"/>
      <c r="BZ57" s="436"/>
      <c r="CA57" s="436"/>
      <c r="CB57" s="437"/>
    </row>
    <row r="58" spans="1:80" x14ac:dyDescent="0.25">
      <c r="A58" s="432"/>
      <c r="B58" s="433"/>
      <c r="C58" s="433"/>
      <c r="D58" s="434"/>
      <c r="E58" s="432"/>
      <c r="F58" s="433"/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34"/>
      <c r="AN58" s="435"/>
      <c r="AO58" s="436"/>
      <c r="AP58" s="436"/>
      <c r="AQ58" s="436"/>
      <c r="AR58" s="436"/>
      <c r="AS58" s="436"/>
      <c r="AT58" s="436"/>
      <c r="AU58" s="436"/>
      <c r="AV58" s="436"/>
      <c r="AW58" s="436"/>
      <c r="AX58" s="436"/>
      <c r="AY58" s="436"/>
      <c r="AZ58" s="436"/>
      <c r="BA58" s="437"/>
      <c r="BB58" s="413"/>
      <c r="BC58" s="414"/>
      <c r="BD58" s="414"/>
      <c r="BE58" s="414"/>
      <c r="BF58" s="414"/>
      <c r="BG58" s="414"/>
      <c r="BH58" s="414"/>
      <c r="BI58" s="414"/>
      <c r="BJ58" s="414"/>
      <c r="BK58" s="414"/>
      <c r="BL58" s="414"/>
      <c r="BM58" s="415"/>
      <c r="BN58" s="435"/>
      <c r="BO58" s="436"/>
      <c r="BP58" s="436"/>
      <c r="BQ58" s="436"/>
      <c r="BR58" s="436"/>
      <c r="BS58" s="436"/>
      <c r="BT58" s="436"/>
      <c r="BU58" s="436"/>
      <c r="BV58" s="436"/>
      <c r="BW58" s="436"/>
      <c r="BX58" s="436"/>
      <c r="BY58" s="436"/>
      <c r="BZ58" s="436"/>
      <c r="CA58" s="436"/>
      <c r="CB58" s="437"/>
    </row>
    <row r="59" spans="1:80" x14ac:dyDescent="0.25">
      <c r="A59" s="432"/>
      <c r="B59" s="433"/>
      <c r="C59" s="433"/>
      <c r="D59" s="434"/>
      <c r="E59" s="413" t="s">
        <v>120</v>
      </c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  <c r="AF59" s="414"/>
      <c r="AG59" s="414"/>
      <c r="AH59" s="414"/>
      <c r="AI59" s="414"/>
      <c r="AJ59" s="414"/>
      <c r="AK59" s="414"/>
      <c r="AL59" s="414"/>
      <c r="AM59" s="415"/>
      <c r="AN59" s="425" t="s">
        <v>9</v>
      </c>
      <c r="AO59" s="426"/>
      <c r="AP59" s="426"/>
      <c r="AQ59" s="426"/>
      <c r="AR59" s="426"/>
      <c r="AS59" s="426"/>
      <c r="AT59" s="426"/>
      <c r="AU59" s="426"/>
      <c r="AV59" s="426"/>
      <c r="AW59" s="426"/>
      <c r="AX59" s="426"/>
      <c r="AY59" s="426"/>
      <c r="AZ59" s="426"/>
      <c r="BA59" s="427"/>
      <c r="BB59" s="407" t="s">
        <v>9</v>
      </c>
      <c r="BC59" s="408"/>
      <c r="BD59" s="408"/>
      <c r="BE59" s="408"/>
      <c r="BF59" s="408"/>
      <c r="BG59" s="408"/>
      <c r="BH59" s="408"/>
      <c r="BI59" s="408"/>
      <c r="BJ59" s="408"/>
      <c r="BK59" s="408"/>
      <c r="BL59" s="408"/>
      <c r="BM59" s="409"/>
      <c r="BN59" s="435">
        <v>0</v>
      </c>
      <c r="BO59" s="436"/>
      <c r="BP59" s="436"/>
      <c r="BQ59" s="436"/>
      <c r="BR59" s="436"/>
      <c r="BS59" s="436"/>
      <c r="BT59" s="436"/>
      <c r="BU59" s="436"/>
      <c r="BV59" s="436"/>
      <c r="BW59" s="436"/>
      <c r="BX59" s="436"/>
      <c r="BY59" s="436"/>
      <c r="BZ59" s="436"/>
      <c r="CA59" s="436"/>
      <c r="CB59" s="437"/>
    </row>
  </sheetData>
  <mergeCells count="173">
    <mergeCell ref="A1:CB1"/>
    <mergeCell ref="S3:CB3"/>
    <mergeCell ref="AH5:CB5"/>
    <mergeCell ref="A7:D7"/>
    <mergeCell ref="E7:AM7"/>
    <mergeCell ref="AN7:BA7"/>
    <mergeCell ref="BB7:BM7"/>
    <mergeCell ref="BN7:CB7"/>
    <mergeCell ref="A8:D8"/>
    <mergeCell ref="E8:AM8"/>
    <mergeCell ref="AN8:BA8"/>
    <mergeCell ref="BB8:BM8"/>
    <mergeCell ref="BN8:CB8"/>
    <mergeCell ref="A9:D9"/>
    <mergeCell ref="E9:AM9"/>
    <mergeCell ref="AN9:BA9"/>
    <mergeCell ref="BB9:BM9"/>
    <mergeCell ref="BN9:CB9"/>
    <mergeCell ref="A10:D10"/>
    <mergeCell ref="E10:AM10"/>
    <mergeCell ref="AN10:BA10"/>
    <mergeCell ref="BB10:BM10"/>
    <mergeCell ref="BN10:CB10"/>
    <mergeCell ref="A11:D11"/>
    <mergeCell ref="E11:AM11"/>
    <mergeCell ref="AN11:BA11"/>
    <mergeCell ref="BB11:BM11"/>
    <mergeCell ref="BN11:CB11"/>
    <mergeCell ref="A14:CB14"/>
    <mergeCell ref="S16:CB16"/>
    <mergeCell ref="AH18:CB18"/>
    <mergeCell ref="A20:D20"/>
    <mergeCell ref="E20:AM20"/>
    <mergeCell ref="AN20:BA20"/>
    <mergeCell ref="BB20:BI20"/>
    <mergeCell ref="BJ20:CB20"/>
    <mergeCell ref="A12:D12"/>
    <mergeCell ref="E12:AM12"/>
    <mergeCell ref="AN12:BA12"/>
    <mergeCell ref="BB12:BM12"/>
    <mergeCell ref="BN12:CB12"/>
    <mergeCell ref="A13:D13"/>
    <mergeCell ref="E13:AM13"/>
    <mergeCell ref="AN13:BA13"/>
    <mergeCell ref="BB13:BM13"/>
    <mergeCell ref="BN13:CB13"/>
    <mergeCell ref="A21:D21"/>
    <mergeCell ref="E21:AM21"/>
    <mergeCell ref="AN21:BA21"/>
    <mergeCell ref="BB21:BI21"/>
    <mergeCell ref="BJ21:CB21"/>
    <mergeCell ref="A22:D22"/>
    <mergeCell ref="E22:AM22"/>
    <mergeCell ref="AN22:BA22"/>
    <mergeCell ref="BB22:BI22"/>
    <mergeCell ref="BJ22:CB22"/>
    <mergeCell ref="A23:D23"/>
    <mergeCell ref="E23:AM23"/>
    <mergeCell ref="AN23:BA23"/>
    <mergeCell ref="BB23:BI23"/>
    <mergeCell ref="BJ23:CB23"/>
    <mergeCell ref="A24:D24"/>
    <mergeCell ref="E24:AM24"/>
    <mergeCell ref="AN24:BA24"/>
    <mergeCell ref="BB24:BI24"/>
    <mergeCell ref="BJ24:CB24"/>
    <mergeCell ref="A25:D25"/>
    <mergeCell ref="E25:AM25"/>
    <mergeCell ref="AN25:BA25"/>
    <mergeCell ref="BB25:BI25"/>
    <mergeCell ref="BJ25:CB25"/>
    <mergeCell ref="A26:D26"/>
    <mergeCell ref="E26:AM26"/>
    <mergeCell ref="AN26:BA26"/>
    <mergeCell ref="BB26:BI26"/>
    <mergeCell ref="BJ26:CB26"/>
    <mergeCell ref="A27:D27"/>
    <mergeCell ref="E27:AM27"/>
    <mergeCell ref="AN27:BA27"/>
    <mergeCell ref="BB27:BI27"/>
    <mergeCell ref="BJ27:CB27"/>
    <mergeCell ref="A28:D28"/>
    <mergeCell ref="E28:AM28"/>
    <mergeCell ref="AN28:BA28"/>
    <mergeCell ref="BB28:BI28"/>
    <mergeCell ref="BJ28:CB28"/>
    <mergeCell ref="A32:CB32"/>
    <mergeCell ref="S34:CB34"/>
    <mergeCell ref="AH36:CB36"/>
    <mergeCell ref="A38:D38"/>
    <mergeCell ref="E38:AM38"/>
    <mergeCell ref="AN38:BA38"/>
    <mergeCell ref="BB38:BM38"/>
    <mergeCell ref="BN38:CB38"/>
    <mergeCell ref="A29:D29"/>
    <mergeCell ref="E29:AM29"/>
    <mergeCell ref="AN29:BA29"/>
    <mergeCell ref="BB29:BI29"/>
    <mergeCell ref="BJ29:CB29"/>
    <mergeCell ref="A30:D30"/>
    <mergeCell ref="E30:AM30"/>
    <mergeCell ref="AN30:BA30"/>
    <mergeCell ref="BB30:BI30"/>
    <mergeCell ref="BJ30:CB30"/>
    <mergeCell ref="A39:D39"/>
    <mergeCell ref="E39:AM39"/>
    <mergeCell ref="AN39:BA39"/>
    <mergeCell ref="BB39:BM39"/>
    <mergeCell ref="BN39:CB39"/>
    <mergeCell ref="A40:D40"/>
    <mergeCell ref="E40:AM40"/>
    <mergeCell ref="AN40:BA40"/>
    <mergeCell ref="BB40:BM40"/>
    <mergeCell ref="BN40:CB40"/>
    <mergeCell ref="A41:D41"/>
    <mergeCell ref="E41:AM41"/>
    <mergeCell ref="AN41:BA41"/>
    <mergeCell ref="BB41:BM41"/>
    <mergeCell ref="BN41:CB41"/>
    <mergeCell ref="A42:D42"/>
    <mergeCell ref="E42:AM42"/>
    <mergeCell ref="AN42:BA42"/>
    <mergeCell ref="BB42:BM42"/>
    <mergeCell ref="BN42:CB42"/>
    <mergeCell ref="A43:D43"/>
    <mergeCell ref="E43:AM43"/>
    <mergeCell ref="AN43:BA43"/>
    <mergeCell ref="BB43:BM43"/>
    <mergeCell ref="BN43:CB43"/>
    <mergeCell ref="A44:D44"/>
    <mergeCell ref="E44:AM44"/>
    <mergeCell ref="AN44:BA44"/>
    <mergeCell ref="BB44:BM44"/>
    <mergeCell ref="BN44:CB44"/>
    <mergeCell ref="A46:CB46"/>
    <mergeCell ref="A47:CB47"/>
    <mergeCell ref="S49:CB49"/>
    <mergeCell ref="AH51:CB51"/>
    <mergeCell ref="A53:D53"/>
    <mergeCell ref="E53:AM53"/>
    <mergeCell ref="AN53:BA53"/>
    <mergeCell ref="BB53:BM53"/>
    <mergeCell ref="BN53:CB53"/>
    <mergeCell ref="A54:D54"/>
    <mergeCell ref="E54:AM54"/>
    <mergeCell ref="AN54:BA54"/>
    <mergeCell ref="BB54:BM54"/>
    <mergeCell ref="BN54:CB54"/>
    <mergeCell ref="A55:D55"/>
    <mergeCell ref="E55:AM55"/>
    <mergeCell ref="AN55:BA55"/>
    <mergeCell ref="BB55:BM55"/>
    <mergeCell ref="BN55:CB55"/>
    <mergeCell ref="A56:D56"/>
    <mergeCell ref="E56:AM56"/>
    <mergeCell ref="AN56:BA56"/>
    <mergeCell ref="BB56:BM56"/>
    <mergeCell ref="BN56:CB56"/>
    <mergeCell ref="A57:D57"/>
    <mergeCell ref="E57:AM57"/>
    <mergeCell ref="AN57:BA57"/>
    <mergeCell ref="BB57:BM57"/>
    <mergeCell ref="BN57:CB57"/>
    <mergeCell ref="A58:D58"/>
    <mergeCell ref="E58:AM58"/>
    <mergeCell ref="AN58:BA58"/>
    <mergeCell ref="BB58:BM58"/>
    <mergeCell ref="BN58:CB58"/>
    <mergeCell ref="A59:D59"/>
    <mergeCell ref="E59:AM59"/>
    <mergeCell ref="AN59:BA59"/>
    <mergeCell ref="BB59:BM59"/>
    <mergeCell ref="BN59:CB59"/>
  </mergeCells>
  <pageMargins left="0.78740157480314965" right="0.39370078740157483" top="0.59055118110236227" bottom="0.39370078740157483" header="0.27559055118110237" footer="0.27559055118110237"/>
  <pageSetup paperSize="9" scale="85" orientation="portrait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19</vt:i4>
      </vt:variant>
    </vt:vector>
  </HeadingPairs>
  <TitlesOfParts>
    <vt:vector size="36" baseType="lpstr">
      <vt:lpstr>Лист 1 </vt:lpstr>
      <vt:lpstr>Лист2 </vt:lpstr>
      <vt:lpstr>211 ст.-2022г. </vt:lpstr>
      <vt:lpstr>211 ст.-2023г. </vt:lpstr>
      <vt:lpstr>211 ст.-2024г.</vt:lpstr>
      <vt:lpstr>213 ст.-2022г.</vt:lpstr>
      <vt:lpstr>213 ст.-2023г. </vt:lpstr>
      <vt:lpstr>213 ст.-2024г. </vt:lpstr>
      <vt:lpstr>Лист7 (2022)</vt:lpstr>
      <vt:lpstr>Лист7 (2023)</vt:lpstr>
      <vt:lpstr>Лист7(2024)</vt:lpstr>
      <vt:lpstr>Лист8 (2022)</vt:lpstr>
      <vt:lpstr>Лист8 (2023)</vt:lpstr>
      <vt:lpstr>Лист8(2024)</vt:lpstr>
      <vt:lpstr>Лист9(2023)</vt:lpstr>
      <vt:lpstr>Лист9 (2024)</vt:lpstr>
      <vt:lpstr>Лист9 (2025)</vt:lpstr>
      <vt:lpstr>'Лист 1 '!Заголовки_для_печати</vt:lpstr>
      <vt:lpstr>'Лист2 '!Заголовки_для_печати</vt:lpstr>
      <vt:lpstr>'211 ст.-2022г. '!Область_печати</vt:lpstr>
      <vt:lpstr>'211 ст.-2023г. '!Область_печати</vt:lpstr>
      <vt:lpstr>'211 ст.-2024г.'!Область_печати</vt:lpstr>
      <vt:lpstr>'213 ст.-2022г.'!Область_печати</vt:lpstr>
      <vt:lpstr>'213 ст.-2023г. '!Область_печати</vt:lpstr>
      <vt:lpstr>'213 ст.-2024г. '!Область_печати</vt:lpstr>
      <vt:lpstr>'Лист 1 '!Область_печати</vt:lpstr>
      <vt:lpstr>'Лист2 '!Область_печати</vt:lpstr>
      <vt:lpstr>'Лист7 (2022)'!Область_печати</vt:lpstr>
      <vt:lpstr>'Лист7 (2023)'!Область_печати</vt:lpstr>
      <vt:lpstr>'Лист7(2024)'!Область_печати</vt:lpstr>
      <vt:lpstr>'Лист8 (2022)'!Область_печати</vt:lpstr>
      <vt:lpstr>'Лист8 (2023)'!Область_печати</vt:lpstr>
      <vt:lpstr>'Лист8(2024)'!Область_печати</vt:lpstr>
      <vt:lpstr>'Лист9 (2024)'!Область_печати</vt:lpstr>
      <vt:lpstr>'Лист9 (2025)'!Область_печати</vt:lpstr>
      <vt:lpstr>'Лист9(2023)'!Область_печати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2022-12-28T09:39:34Z</dcterms:modified>
</cp:coreProperties>
</file>